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90" windowWidth="14985" windowHeight="8025"/>
  </bookViews>
  <sheets>
    <sheet name="2022 FINAL budget" sheetId="25" r:id="rId1"/>
  </sheets>
  <definedNames>
    <definedName name="_xlnm.Print_Area" localSheetId="0">'2022 FINAL budget'!$A$1:$H$390</definedName>
    <definedName name="_xlnm.Print_Titles" localSheetId="0">'2022 FINAL budget'!$1:$1</definedName>
  </definedNames>
  <calcPr calcId="162913"/>
</workbook>
</file>

<file path=xl/calcChain.xml><?xml version="1.0" encoding="utf-8"?>
<calcChain xmlns="http://schemas.openxmlformats.org/spreadsheetml/2006/main">
  <c r="G103" i="25" l="1"/>
  <c r="H360" i="25" l="1"/>
  <c r="G360" i="25"/>
  <c r="F360" i="25"/>
  <c r="E360" i="25"/>
  <c r="D360" i="25"/>
  <c r="H304" i="25" l="1"/>
  <c r="H12" i="25" l="1"/>
  <c r="H203" i="25" l="1"/>
  <c r="H165" i="25" l="1"/>
  <c r="H375" i="25" l="1"/>
  <c r="H388" i="25"/>
  <c r="H318" i="25"/>
  <c r="H321" i="25" s="1"/>
  <c r="H341" i="25" s="1"/>
  <c r="H350" i="25" s="1"/>
  <c r="H351" i="25"/>
  <c r="H284" i="25"/>
  <c r="H288" i="25" s="1"/>
  <c r="H276" i="25"/>
  <c r="H247" i="25"/>
  <c r="H240" i="25"/>
  <c r="H229" i="25"/>
  <c r="H189" i="25"/>
  <c r="H182" i="25"/>
  <c r="H175" i="25"/>
  <c r="H160" i="25"/>
  <c r="H151" i="25"/>
  <c r="H138" i="25"/>
  <c r="H118" i="25"/>
  <c r="H109" i="25"/>
  <c r="H103" i="25"/>
  <c r="H87" i="25"/>
  <c r="H81" i="25"/>
  <c r="H67" i="25"/>
  <c r="H60" i="25"/>
  <c r="H50" i="25"/>
  <c r="H293" i="25" s="1"/>
  <c r="G375" i="25"/>
  <c r="G384" i="25" s="1"/>
  <c r="G387" i="25" s="1"/>
  <c r="G388" i="25"/>
  <c r="G318" i="25"/>
  <c r="G321" i="25" s="1"/>
  <c r="G341" i="25" s="1"/>
  <c r="G350" i="25" s="1"/>
  <c r="G304" i="25"/>
  <c r="G351" i="25" s="1"/>
  <c r="G284" i="25"/>
  <c r="G288" i="25" s="1"/>
  <c r="G276" i="25"/>
  <c r="G247" i="25"/>
  <c r="G240" i="25"/>
  <c r="G229" i="25"/>
  <c r="G203" i="25"/>
  <c r="G189" i="25"/>
  <c r="G182" i="25"/>
  <c r="G175" i="25"/>
  <c r="G165" i="25"/>
  <c r="G160" i="25"/>
  <c r="G151" i="25"/>
  <c r="G138" i="25"/>
  <c r="G118" i="25"/>
  <c r="G109" i="25"/>
  <c r="G87" i="25"/>
  <c r="G81" i="25"/>
  <c r="G67" i="25"/>
  <c r="G60" i="25"/>
  <c r="G12" i="25"/>
  <c r="G50" i="25" s="1"/>
  <c r="G293" i="25" s="1"/>
  <c r="H384" i="25" l="1"/>
  <c r="H387" i="25" s="1"/>
  <c r="H389" i="25" s="1"/>
  <c r="H248" i="25"/>
  <c r="H292" i="25" s="1"/>
  <c r="H294" i="25" s="1"/>
  <c r="G248" i="25"/>
  <c r="G292" i="25" s="1"/>
  <c r="G294" i="25" s="1"/>
  <c r="G153" i="25"/>
  <c r="H153" i="25"/>
  <c r="H352" i="25"/>
  <c r="G389" i="25"/>
  <c r="G352" i="25"/>
  <c r="F276" i="25"/>
  <c r="E276" i="25"/>
  <c r="D276" i="25"/>
  <c r="F375" i="25" l="1"/>
  <c r="F384" i="25" s="1"/>
  <c r="F387" i="25" s="1"/>
  <c r="F388" i="25"/>
  <c r="F318" i="25"/>
  <c r="F321" i="25" s="1"/>
  <c r="F341" i="25" s="1"/>
  <c r="F350" i="25" s="1"/>
  <c r="F304" i="25"/>
  <c r="F351" i="25" s="1"/>
  <c r="F284" i="25"/>
  <c r="F288" i="25" s="1"/>
  <c r="F247" i="25"/>
  <c r="F240" i="25"/>
  <c r="F229" i="25"/>
  <c r="F203" i="25"/>
  <c r="F189" i="25"/>
  <c r="F182" i="25"/>
  <c r="F175" i="25"/>
  <c r="F165" i="25"/>
  <c r="F160" i="25"/>
  <c r="F151" i="25"/>
  <c r="F138" i="25"/>
  <c r="F118" i="25"/>
  <c r="F109" i="25"/>
  <c r="F103" i="25"/>
  <c r="F87" i="25"/>
  <c r="F81" i="25"/>
  <c r="F67" i="25"/>
  <c r="F60" i="25"/>
  <c r="F12" i="25"/>
  <c r="E375" i="25"/>
  <c r="E384" i="25" s="1"/>
  <c r="E387" i="25" s="1"/>
  <c r="E388" i="25"/>
  <c r="E318" i="25"/>
  <c r="E321" i="25" s="1"/>
  <c r="E341" i="25" s="1"/>
  <c r="E350" i="25" s="1"/>
  <c r="E304" i="25"/>
  <c r="E351" i="25" s="1"/>
  <c r="E284" i="25"/>
  <c r="E288" i="25" s="1"/>
  <c r="E247" i="25"/>
  <c r="E240" i="25"/>
  <c r="E229" i="25"/>
  <c r="E203" i="25"/>
  <c r="E189" i="25"/>
  <c r="E182" i="25"/>
  <c r="E175" i="25"/>
  <c r="E165" i="25"/>
  <c r="E160" i="25"/>
  <c r="E151" i="25"/>
  <c r="E138" i="25"/>
  <c r="E118" i="25"/>
  <c r="E109" i="25"/>
  <c r="E103" i="25"/>
  <c r="E87" i="25"/>
  <c r="E81" i="25"/>
  <c r="E67" i="25"/>
  <c r="E60" i="25"/>
  <c r="E12" i="25"/>
  <c r="E50" i="25" l="1"/>
  <c r="E293" i="25" s="1"/>
  <c r="F50" i="25"/>
  <c r="F293" i="25" s="1"/>
  <c r="F248" i="25"/>
  <c r="F292" i="25" s="1"/>
  <c r="F153" i="25"/>
  <c r="E248" i="25"/>
  <c r="E292" i="25" s="1"/>
  <c r="E153" i="25"/>
  <c r="E389" i="25"/>
  <c r="F389" i="25"/>
  <c r="F352" i="25"/>
  <c r="E352" i="25"/>
  <c r="D304" i="25"/>
  <c r="E294" i="25" l="1"/>
  <c r="F294" i="25"/>
  <c r="D240" i="25" l="1"/>
  <c r="D229" i="25"/>
  <c r="D375" i="25" l="1"/>
  <c r="D384" i="25" s="1"/>
  <c r="D387" i="25" s="1"/>
  <c r="D388" i="25"/>
  <c r="D318" i="25"/>
  <c r="D321" i="25" s="1"/>
  <c r="D341" i="25" s="1"/>
  <c r="D350" i="25" s="1"/>
  <c r="D284" i="25"/>
  <c r="D288" i="25" s="1"/>
  <c r="D247" i="25"/>
  <c r="D248" i="25" s="1"/>
  <c r="D203" i="25"/>
  <c r="D189" i="25"/>
  <c r="D182" i="25"/>
  <c r="D175" i="25"/>
  <c r="D165" i="25"/>
  <c r="D160" i="25"/>
  <c r="D151" i="25"/>
  <c r="D138" i="25"/>
  <c r="D118" i="25"/>
  <c r="D109" i="25"/>
  <c r="D103" i="25"/>
  <c r="D87" i="25"/>
  <c r="D81" i="25"/>
  <c r="D67" i="25"/>
  <c r="D60" i="25"/>
  <c r="D12" i="25"/>
  <c r="D50" i="25" l="1"/>
  <c r="D293" i="25" s="1"/>
  <c r="D153" i="25"/>
  <c r="D292" i="25"/>
  <c r="D389" i="25"/>
  <c r="D294" i="25" l="1"/>
  <c r="D351" i="25" l="1"/>
  <c r="D352" i="25" s="1"/>
</calcChain>
</file>

<file path=xl/sharedStrings.xml><?xml version="1.0" encoding="utf-8"?>
<sst xmlns="http://schemas.openxmlformats.org/spreadsheetml/2006/main" count="358" uniqueCount="341">
  <si>
    <t>301.00 · Taxes Revenue</t>
  </si>
  <si>
    <t>301.20 · Real Estate Taxes - Prior Year</t>
  </si>
  <si>
    <t>310.20 · Earned Income Tax</t>
  </si>
  <si>
    <t>310.80 · Business Priv Tax</t>
  </si>
  <si>
    <t>321.80 · Cable Franchise</t>
  </si>
  <si>
    <t>322.80 · Street and curb permits</t>
  </si>
  <si>
    <t>331.00 · Police Fines</t>
  </si>
  <si>
    <t>341.00 · Interest Earnings</t>
  </si>
  <si>
    <t>355.04 · Alcohol Beverages Licenses</t>
  </si>
  <si>
    <t>355.07 · Fire Relief Insurance Tax</t>
  </si>
  <si>
    <t>355.09 · State recycling grants</t>
  </si>
  <si>
    <t>355.10 · Public Utility Commission</t>
  </si>
  <si>
    <t>361.34 · Zoning Hearing Board</t>
  </si>
  <si>
    <t>361.50 · Sales of Reports</t>
  </si>
  <si>
    <t>362.10 · Crossing Guard Reimbursement</t>
  </si>
  <si>
    <t>362.14 · DUI Reimbursements</t>
  </si>
  <si>
    <t>362.41 · Building Permits</t>
  </si>
  <si>
    <t>362.42 · Zoning Permits</t>
  </si>
  <si>
    <t>362.45 · Use &amp; Occupancy Permits</t>
  </si>
  <si>
    <t>387.20 · Restitution</t>
  </si>
  <si>
    <t>389.00 · Misc. Revenues</t>
  </si>
  <si>
    <t>400.00 · LEGISLATIVE/COUNCIL</t>
  </si>
  <si>
    <t>400.110 · Council Salaries</t>
  </si>
  <si>
    <t>400.120 · Salary - Secretary / Treasurer</t>
  </si>
  <si>
    <t>400.420 · Council Subscript./Dues/Member.</t>
  </si>
  <si>
    <t>400.460 · Council Meetings &amp; Conferences</t>
  </si>
  <si>
    <t>400.540 · Contributions to Non-Gov't Orgs</t>
  </si>
  <si>
    <t>Total 400.00 · LEGISLATIVE/COUNCIL</t>
  </si>
  <si>
    <t>401.00 · EXECUTIVE/MAYOR</t>
  </si>
  <si>
    <t>401.110 · Mayor's Salary</t>
  </si>
  <si>
    <t>401.420 · Mayor's Dues/Subscriptions/Memb</t>
  </si>
  <si>
    <t>401.460 · meetings and conferences</t>
  </si>
  <si>
    <t>401.540 · Contributions to Non-Gov't Orgs</t>
  </si>
  <si>
    <t>Total 401.00 · EXECUTIVE/MAYOR</t>
  </si>
  <si>
    <t>403.00 · TAX COLLECTION</t>
  </si>
  <si>
    <t>403.110 · Salary - Tax Collector</t>
  </si>
  <si>
    <t>403.210 · Tax Collector - Supplies</t>
  </si>
  <si>
    <t>403.310 · EIT Collection Fees</t>
  </si>
  <si>
    <t>403.350 · Tax Collector Bonding Insurance</t>
  </si>
  <si>
    <t>403.420 · Dues, Subscriptions, Membership</t>
  </si>
  <si>
    <t>403.460 · Meetings, conferences training</t>
  </si>
  <si>
    <t>Total 403.00 · TAX COLLECTION</t>
  </si>
  <si>
    <t>404.311 · BOROUGH ATTORNEY FEES</t>
  </si>
  <si>
    <t>406.00 · ADMINISTRATION</t>
  </si>
  <si>
    <t>406.341 · Legal Advertising</t>
  </si>
  <si>
    <t>406.342 · Payroll Processing Fees</t>
  </si>
  <si>
    <t>406.420 · Dues, subscriptions, membership</t>
  </si>
  <si>
    <t>406.460 · meetings, conferences, training</t>
  </si>
  <si>
    <t>Total 406.00 · ADMINISTRATION</t>
  </si>
  <si>
    <t>408.311 · ENGINEER FEES</t>
  </si>
  <si>
    <t>409.00 · GEN. GOV'T BUILDINGS</t>
  </si>
  <si>
    <t>409.210 · Gen Gov't Supplies</t>
  </si>
  <si>
    <t>409.230 · Gen Gov't Heat/Utilities</t>
  </si>
  <si>
    <t>409.370 · Gen Gov't Repairs &amp; Maint</t>
  </si>
  <si>
    <t>409.372 · General Gov't Computers</t>
  </si>
  <si>
    <t>409.999 · Gen Gov't Bldgs Other Expense</t>
  </si>
  <si>
    <t>Total 409.00 · GEN. GOV'T BUILDINGS</t>
  </si>
  <si>
    <t>410.120 · Salary - Police Chief</t>
  </si>
  <si>
    <t>410.130 · Salaries - Full Time Officers</t>
  </si>
  <si>
    <t>410.180 · Salary - Part Time Officers</t>
  </si>
  <si>
    <t>410.190 · Salary - Crossing Guards</t>
  </si>
  <si>
    <t>410.191 · Uniforms</t>
  </si>
  <si>
    <t>410.210 · Police law enforcement supplies</t>
  </si>
  <si>
    <t>410.300 · Animal Control</t>
  </si>
  <si>
    <t>410.320 · Police Communications</t>
  </si>
  <si>
    <t>410.451 · Police - Vehicle Maintenance</t>
  </si>
  <si>
    <t>410.460 · Meetings, Conferences, Training</t>
  </si>
  <si>
    <t>Total 410.00 · POLICE</t>
  </si>
  <si>
    <t>411.00 · FIRE</t>
  </si>
  <si>
    <t>411.360 · Fire Hydrants</t>
  </si>
  <si>
    <t>411.530 · Volunteer Fire Relief Assoc.</t>
  </si>
  <si>
    <t>411.540 · Contribution to Fire Company</t>
  </si>
  <si>
    <t>Total 411.00 · FIRE</t>
  </si>
  <si>
    <t>413.00 · PROTECTIVE INSPECTION</t>
  </si>
  <si>
    <t>Total 413.00 · PROTECTIVE INSPECTION</t>
  </si>
  <si>
    <t>414.00 · PLANNING &amp; ZONING</t>
  </si>
  <si>
    <t>414.190 · Zoning stenographer</t>
  </si>
  <si>
    <t>Total 414.00 · PLANNING &amp; ZONING</t>
  </si>
  <si>
    <t>415.00 · EMERGENCY MANAGEMENT AGENCY</t>
  </si>
  <si>
    <t>415.191 · EMA Uniforms</t>
  </si>
  <si>
    <t>415.192 · EMA supplies/Equipment</t>
  </si>
  <si>
    <t>415.460 · Meetings, Conferences, Training</t>
  </si>
  <si>
    <t>430.00 · STREETS</t>
  </si>
  <si>
    <t>430.191 · Streets - Uniform Expense</t>
  </si>
  <si>
    <t>430.192 · Streets Related Supplies</t>
  </si>
  <si>
    <t>430.230 · Streets - Utilities</t>
  </si>
  <si>
    <t>430.420 · Dues, Subscriptions, Membership</t>
  </si>
  <si>
    <t>430.451 · Streets- Vehicle Maint.</t>
  </si>
  <si>
    <t>430.460 · Streets - Mtg, Conf, Training</t>
  </si>
  <si>
    <t>430.740 · Streets - Major Equip Purchase</t>
  </si>
  <si>
    <t>432.000 · Winter Maintenance Supplies</t>
  </si>
  <si>
    <t>433.000 · Traffic Control devices</t>
  </si>
  <si>
    <t>437.000 · Repairs of Tools &amp; Machinery</t>
  </si>
  <si>
    <t>438.000 · Maintenance &amp; Repairs to Roads</t>
  </si>
  <si>
    <t>Total 430.00 · STREETS</t>
  </si>
  <si>
    <t>450.00 · CULTURE &amp; RECREATION</t>
  </si>
  <si>
    <t>451.000 · Recreation Programs</t>
  </si>
  <si>
    <t>451.200 · Recreation supplies</t>
  </si>
  <si>
    <t>451.240 · Recreation Foods</t>
  </si>
  <si>
    <t>451.300 · Recreation Entertainment</t>
  </si>
  <si>
    <t>451.380 · Recreation Rentals</t>
  </si>
  <si>
    <t>Total 451.000 · Recreation Programs</t>
  </si>
  <si>
    <t>452.000 · Parks Facilities Expenses</t>
  </si>
  <si>
    <t>452.200 · Grounds Maintenance</t>
  </si>
  <si>
    <t>452.300 · Parks Equipment</t>
  </si>
  <si>
    <t>Total 452.000 · Parks Facilities Expenses</t>
  </si>
  <si>
    <t>Total 450.00 · CULTURE &amp; RECREATION</t>
  </si>
  <si>
    <t>480.00 · MISCELLANEOUS</t>
  </si>
  <si>
    <t>482.000 · Volunteer Worker's Insur.</t>
  </si>
  <si>
    <t>486.153 · Employee Disability - Long Term</t>
  </si>
  <si>
    <t>486.156 · Employee Med/Dental/Vision/Life</t>
  </si>
  <si>
    <t>486.158 · Mayor &amp; Council Life Ins</t>
  </si>
  <si>
    <t>486.160 · Employee Non-Uniform Pension</t>
  </si>
  <si>
    <t>486.161 · Police Pension Plan</t>
  </si>
  <si>
    <t>487.162 · Employee FICA &amp; Medicare</t>
  </si>
  <si>
    <t>Total 480.00 · MISCELLANEOUS</t>
  </si>
  <si>
    <t>483.000 · W.C., P &amp; C, Liability</t>
  </si>
  <si>
    <t>452.500 - Parks Utilities</t>
  </si>
  <si>
    <t xml:space="preserve">452.000 · Other Parks Facilities Expenses </t>
  </si>
  <si>
    <t>486.154 · Employee Disability - Short Term</t>
  </si>
  <si>
    <t>Total 408.311 Engineering fees</t>
  </si>
  <si>
    <t>367.10 · P&amp;R events and donations</t>
  </si>
  <si>
    <t>451.270 · Recreation Prizes</t>
  </si>
  <si>
    <t>355.05 · Pension State Aid</t>
  </si>
  <si>
    <t>410.131 · OT Full time officers (if needed)</t>
  </si>
  <si>
    <t>Total · Taxes Revenue</t>
  </si>
  <si>
    <t>410.420 · Dues, Subscriptions &amp; membership</t>
  </si>
  <si>
    <t>REVENUES</t>
  </si>
  <si>
    <t>TOTAL REVENUES</t>
  </si>
  <si>
    <t>EXPENDITURES</t>
  </si>
  <si>
    <t>TOTAL EXPENDITURES</t>
  </si>
  <si>
    <t>310.10 - Real Estate Transfer Taxes</t>
  </si>
  <si>
    <t>Revenues</t>
  </si>
  <si>
    <t>342.10 · Rent of Land</t>
  </si>
  <si>
    <t>Total Revenues</t>
  </si>
  <si>
    <t>367.000 - Developer's Recreation Fees</t>
  </si>
  <si>
    <t>Expenditures</t>
  </si>
  <si>
    <t>Total Expenditures</t>
  </si>
  <si>
    <t>492.00 Interfund Operating Transfers</t>
  </si>
  <si>
    <t>400.00 · Legislative/Council - Other</t>
  </si>
  <si>
    <t>Total 492.00 Interfund Operating Transfers</t>
  </si>
  <si>
    <t>balanced amount</t>
  </si>
  <si>
    <t>Benefits related to salary percentages</t>
  </si>
  <si>
    <t>429.192 - Sewer related supplies</t>
  </si>
  <si>
    <t>429.360 - Utilities</t>
  </si>
  <si>
    <t>429.530 - Sewer Rental Fees (CoB)</t>
  </si>
  <si>
    <t>429.531 - Sewer Annual Capital Charge</t>
  </si>
  <si>
    <t>Administrative Expenses</t>
  </si>
  <si>
    <t>481.999 · Property Acquisition / Rel. Expense</t>
  </si>
  <si>
    <t>410.133 - DUI Roving Patrol</t>
  </si>
  <si>
    <t>427.120 - Salary Manager</t>
  </si>
  <si>
    <t>Administration costs percentage</t>
  </si>
  <si>
    <t xml:space="preserve">429.120 · Salary - Manager  </t>
  </si>
  <si>
    <t>435.000 - Sidewalks and Crosswalks</t>
  </si>
  <si>
    <t>413.141 - Building Code Insp.-outsourcing</t>
  </si>
  <si>
    <t>406.210 · Office Supplies (all departments)</t>
  </si>
  <si>
    <t>406.325 · Admin Postage (all departments)</t>
  </si>
  <si>
    <t>404.312 - General legal</t>
  </si>
  <si>
    <t>Total 404.311 BOROUGH ATTY FEES</t>
  </si>
  <si>
    <t>404.314 - police related legal items</t>
  </si>
  <si>
    <t>364.00 - SAN Collection Revenues</t>
  </si>
  <si>
    <t>364.20 · SEW Connection / tapping fees</t>
  </si>
  <si>
    <t>362.46 · SEW Certification</t>
  </si>
  <si>
    <t>362.44 · SAN Certificates</t>
  </si>
  <si>
    <t>402.311 · INDEPENDENT AUDITOR</t>
  </si>
  <si>
    <t>492.08 - Transfers to SEW Capital</t>
  </si>
  <si>
    <t>492.33 - Transfers to REC Capital</t>
  </si>
  <si>
    <t>492.35 - Transfers to LF Capital</t>
  </si>
  <si>
    <t>492.30 - Transfers to BORO Capital</t>
  </si>
  <si>
    <t>Total 415.00 · EMERGENCY MGMT</t>
  </si>
  <si>
    <t>Transfers to SEW Capital Acct</t>
  </si>
  <si>
    <t>410.00 · PUBLIC SAFETY</t>
  </si>
  <si>
    <t>POLICE</t>
  </si>
  <si>
    <t>Public Safety - Other</t>
  </si>
  <si>
    <t>Total Public Safety - Other</t>
  </si>
  <si>
    <t>413.144 · Other Bldg. Code Expense / training</t>
  </si>
  <si>
    <t>361.30 - Planning Commission</t>
  </si>
  <si>
    <t>406.999 · misc. expenses, buyout, milage</t>
  </si>
  <si>
    <t>439.999 · Streets - Other/misc, buyout</t>
  </si>
  <si>
    <t>404.313 - Special Projects</t>
  </si>
  <si>
    <t>414.310 - Prep of rev ordinance / comp plan</t>
  </si>
  <si>
    <t>429.370 - Repairs &amp; Maint. - General</t>
  </si>
  <si>
    <t xml:space="preserve">414.130 · Attorney fees </t>
  </si>
  <si>
    <t>414.140 · Zoning Board Fees/Wages/ads/supplies</t>
  </si>
  <si>
    <t>429.140 · Salary - Secretary 1</t>
  </si>
  <si>
    <t xml:space="preserve">427.142 · Salary Secretary 2 </t>
  </si>
  <si>
    <t>427.140 · Salary Secretary 1</t>
  </si>
  <si>
    <t>451.400 - Parks &amp; Rec Advertisements</t>
  </si>
  <si>
    <t>429.532 - Chapter 302 Annual Fee</t>
  </si>
  <si>
    <t>410.900 - Reimburseable Expense-Outside</t>
  </si>
  <si>
    <t>429.320 - Training/Certificates</t>
  </si>
  <si>
    <t xml:space="preserve">429.142 · Salary - Secretary 2 </t>
  </si>
  <si>
    <t>414.150 . Zoning Supplies &amp; Materials</t>
  </si>
  <si>
    <t>364.01 - SAN delinquency coll + late fees</t>
  </si>
  <si>
    <t>Salary,Admin,Benefits from prior yr</t>
  </si>
  <si>
    <t xml:space="preserve">Acquisition Loan Balance </t>
  </si>
  <si>
    <t>452.100 · Portapotties</t>
  </si>
  <si>
    <t>Total Salaries</t>
  </si>
  <si>
    <t>427.311 - Attorney Fees</t>
  </si>
  <si>
    <t>429.141 · Salary - Admin Clerk P/T</t>
  </si>
  <si>
    <t>427.141 · Salary Admin Clerk P/T</t>
  </si>
  <si>
    <t xml:space="preserve">403.311 . BPM Tax Fee </t>
  </si>
  <si>
    <t>451.900 · Recreation Programs - Other</t>
  </si>
  <si>
    <t xml:space="preserve">434.000 · Street Lighting &amp; Flashing School Zone </t>
  </si>
  <si>
    <t>492.32 - Transfers to Local Service Tax Capital</t>
  </si>
  <si>
    <t>429.314-  Attorney Fees</t>
  </si>
  <si>
    <t>429.310 - Professional Engineering Fees</t>
  </si>
  <si>
    <t>429.400 - Collection Fee Portnoff/Creditech</t>
  </si>
  <si>
    <t>364.02 - SAN Interest</t>
  </si>
  <si>
    <t>410.332 · Civil Service Expense</t>
  </si>
  <si>
    <t>340.01 - Bank interest CD</t>
  </si>
  <si>
    <t>492.40 - Grant funds Parks &amp; Rec</t>
  </si>
  <si>
    <t>429.200 - Major Equipment Purchase</t>
  </si>
  <si>
    <t>427.300 -advertising</t>
  </si>
  <si>
    <t>427.210 - calendars for mailings</t>
  </si>
  <si>
    <t>415.420 . Dues</t>
  </si>
  <si>
    <t>00 - Sanitation OPERATING FUND</t>
  </si>
  <si>
    <t>08 - SEWER OPERATING FUND</t>
  </si>
  <si>
    <t>487.909 . Bank Service Fees</t>
  </si>
  <si>
    <t>427.100 SANATATION SALARY PERCENTAGES</t>
  </si>
  <si>
    <t>429.100  SEWER SALARY PERCENTAGES</t>
  </si>
  <si>
    <t>427.140 · Salary Secretary 1 (30%)</t>
  </si>
  <si>
    <t>427.142 · Salary Secretary 2 (30%)</t>
  </si>
  <si>
    <t>429.140 · Salary - Secretary 1 (65%)</t>
  </si>
  <si>
    <t>429.142 · Salary - Secretary 2 (65%)</t>
  </si>
  <si>
    <t>427.141 · Salary Admin Clerk P/T (50%)</t>
  </si>
  <si>
    <t>429.141 · Salary - Admin Clerk P/T (50%)</t>
  </si>
  <si>
    <t>480.000 . Misc Expenses</t>
  </si>
  <si>
    <t>486.155 . Administrative Fees/Dues</t>
  </si>
  <si>
    <t>486.151 . Deductibles Insurance Claims</t>
  </si>
  <si>
    <t>427.130 Salary,Admin,Benefits from prior yr</t>
  </si>
  <si>
    <t>427.400- collection fees &amp; reimbursements</t>
  </si>
  <si>
    <t>Bank service fees/Reconcilliation discrep</t>
  </si>
  <si>
    <t>410.231 · Police - Fuel Unleaded</t>
  </si>
  <si>
    <t>411.231 . Fire Company Fuel Unleaded</t>
  </si>
  <si>
    <t>411.232 . Fire Company Fuel Diesel</t>
  </si>
  <si>
    <t>364.12 - Sewer Income current year</t>
  </si>
  <si>
    <t>364.13 -Sewer Prior Yrs /late fees/coll</t>
  </si>
  <si>
    <t>429.999 - loan/leases</t>
  </si>
  <si>
    <t>430.321 . Street - Communications - cell phones</t>
  </si>
  <si>
    <r>
      <t xml:space="preserve">485.000 · </t>
    </r>
    <r>
      <rPr>
        <sz val="8"/>
        <rFont val="Arial"/>
        <family val="2"/>
      </rPr>
      <t>Unemployment Compensation/PA UC Solvency Fee</t>
    </r>
  </si>
  <si>
    <t>410.500 . Police Donation/NNO expenses</t>
  </si>
  <si>
    <t>387.15 · Police Donation/NNO Account</t>
  </si>
  <si>
    <t>429.182 . Salary - O/T (actual)</t>
  </si>
  <si>
    <t>430.180 · Streets salary OT &amp; On Call (100%)</t>
  </si>
  <si>
    <t>310.30 - OPT / EMST / LST(see LST budget)</t>
  </si>
  <si>
    <t>301.10 · Real Estate Taxes - Current at</t>
  </si>
  <si>
    <t>403.312 . LST Tax Fee (see LST Budget)</t>
  </si>
  <si>
    <t>406.140 ·Executive Assistant Salary (5%)</t>
  </si>
  <si>
    <t>430.231 · Streets unleaded gasoline (all depts )</t>
  </si>
  <si>
    <t>430.232 · Streets  diesel gasoline (all depts)</t>
  </si>
  <si>
    <t>409.120 · Gen Gov't Cleaning &amp; Cleaning Supplies</t>
  </si>
  <si>
    <t>429.183 . Salary - Maintenance PT</t>
  </si>
  <si>
    <t>362.40 . BOF Admin fee for Permits</t>
  </si>
  <si>
    <t>410.192 . Uniform/Supplies-Crossing Guards</t>
  </si>
  <si>
    <t>383.00 . Hall Rental-Borough Hall</t>
  </si>
  <si>
    <t>355.02 - Highway /Liquid Fuels(see liquid fuels budget)</t>
  </si>
  <si>
    <t>406.141 · Admin Clerk(see Sewer + San)Admin O.T.</t>
  </si>
  <si>
    <t>410.333 . Freemansburg ACT 111 Arbitration</t>
  </si>
  <si>
    <t>429.341 - Legal Advertising</t>
  </si>
  <si>
    <t>TOTAL SALARY,BENEFITS AND ADMIN</t>
  </si>
  <si>
    <t>410.999 · Police - Misc. &amp; sick buyouts</t>
  </si>
  <si>
    <t>414.240 . Zoning misc</t>
  </si>
  <si>
    <t>410.334. Loudermill Hearing</t>
  </si>
  <si>
    <t>410.335. charge of unfair Labor Practice</t>
  </si>
  <si>
    <t>410.336. ADEA Compliant</t>
  </si>
  <si>
    <t>486.316 . Physical Exam and Drug Testing</t>
  </si>
  <si>
    <t>486.317 . New Hire Evaluations</t>
  </si>
  <si>
    <t>486.318 . New Hire Background Check</t>
  </si>
  <si>
    <t>Capital Expenditures Sewer Upgrades</t>
  </si>
  <si>
    <t>427.201 - Dumpsters for Cleanup</t>
  </si>
  <si>
    <t>2020 Budgeted</t>
  </si>
  <si>
    <t xml:space="preserve">403.313 . Real Estate Tax  Collection Fee </t>
  </si>
  <si>
    <t>387.30 · SEW Salary, Admin, Benefits</t>
  </si>
  <si>
    <t>387.40 - SAN Salary, Admin ,Benefits</t>
  </si>
  <si>
    <t>Total 470.000 Debt Services see Facility Account</t>
  </si>
  <si>
    <r>
      <t xml:space="preserve">406.142 - </t>
    </r>
    <r>
      <rPr>
        <sz val="8"/>
        <rFont val="Arial"/>
        <family val="2"/>
      </rPr>
      <t>Administrative Assistant (5%)</t>
    </r>
  </si>
  <si>
    <t>TOTAL POLICE &amp;  PUBLIC SAFETY</t>
  </si>
  <si>
    <t>465.00 . LSA GRANTS MONROE &amp; NORTHAMPTON</t>
  </si>
  <si>
    <t>Bank service charge + (CD Fee) check fee</t>
  </si>
  <si>
    <t>Capital Revenues GRANTS DCED</t>
  </si>
  <si>
    <t>351.00 . LSA Grants</t>
  </si>
  <si>
    <t>354.00 · State Comm. Development Grant</t>
  </si>
  <si>
    <t>406.350 · Bonding Ins. for admin/Treasurer</t>
  </si>
  <si>
    <t>400.350 · Bonding Insurance for Secretary/Council</t>
  </si>
  <si>
    <t>492.37 - Transfer to Develper/Medical Escrow</t>
  </si>
  <si>
    <t>427.200 - Recycling/garbage Bins</t>
  </si>
  <si>
    <t>2021 Budgeted</t>
  </si>
  <si>
    <t>430.132 · Streets - Salaries - PT  (80%)</t>
  </si>
  <si>
    <t>429.182 . Salary - O/T</t>
  </si>
  <si>
    <t>410.142 . Temporary Enforcement Details PT</t>
  </si>
  <si>
    <t>410.140 · Salary - Clerk PT</t>
  </si>
  <si>
    <t>408.300 - Meetings and Misc Borough Activites</t>
  </si>
  <si>
    <t>408.310 - Roads Program/Yrly St Project-also see LF</t>
  </si>
  <si>
    <t>408.320 - MS4 Requirements</t>
  </si>
  <si>
    <t>408.330 - Special projects</t>
  </si>
  <si>
    <t>492.39 - Transfer to LSA Grants</t>
  </si>
  <si>
    <t xml:space="preserve">Total 351.000 OTHER INCOME </t>
  </si>
  <si>
    <t>Transfer to Fulton Facility Account</t>
  </si>
  <si>
    <t>340.00 - Bank interest Pligit + Fulton</t>
  </si>
  <si>
    <t>492.31 - Transfers to Facilities Fulton Account</t>
  </si>
  <si>
    <t>486.152 . Misc. Claims</t>
  </si>
  <si>
    <t>427.120 - Salary Manager (20%) PT</t>
  </si>
  <si>
    <t>429.120 · Salary - Manager (20%) PT</t>
  </si>
  <si>
    <t>2020
Final</t>
  </si>
  <si>
    <t>2022 Budgeted</t>
  </si>
  <si>
    <t>430.120 · Streets - Salary - FT Supervisor (60%)</t>
  </si>
  <si>
    <t>387.41 - SAN prior year (Oct-Dec 2021)</t>
  </si>
  <si>
    <t>387.31 · SEW Prior year (Oct-Dec 2021)</t>
  </si>
  <si>
    <r>
      <t xml:space="preserve">406.120 · Borough Manager </t>
    </r>
    <r>
      <rPr>
        <b/>
        <sz val="9"/>
        <rFont val="Arial"/>
        <family val="2"/>
      </rPr>
      <t>PT</t>
    </r>
    <r>
      <rPr>
        <sz val="9"/>
        <rFont val="Arial"/>
        <family val="2"/>
      </rPr>
      <t xml:space="preserve"> Salary (60%)</t>
    </r>
  </si>
  <si>
    <t>406.500 . Grants Writing Individuals&amp;Subsidies</t>
  </si>
  <si>
    <t>429.181 · Salary - PW Foreman (40%)</t>
  </si>
  <si>
    <t>429.180 · Salary - PW Supervisor (40%)</t>
  </si>
  <si>
    <t>414.122 · Zoning Officer -Keycodes</t>
  </si>
  <si>
    <t>413.140 · OCC chg Inspec/Mov'g Keycodes</t>
  </si>
  <si>
    <t>430.131 · Streets - Salary - Laborer 1 (60%)</t>
  </si>
  <si>
    <t>430.131 · Streets - Salary - Laborer 2 (60%)</t>
  </si>
  <si>
    <t>429.184 . Salary - Laborer 1</t>
  </si>
  <si>
    <t>429.184 . Salary - Laborer 2</t>
  </si>
  <si>
    <t>410.134 . Heart &amp; Lung</t>
  </si>
  <si>
    <t>389.22 . Misc Grants</t>
  </si>
  <si>
    <t>489.000 .  Misc. Disasters and Storms</t>
  </si>
  <si>
    <t>Transfer to GF Storm Water Expenses</t>
  </si>
  <si>
    <t>429.535 Storm Water Expenses</t>
  </si>
  <si>
    <t>364.15 - Storm Water income</t>
  </si>
  <si>
    <t>364.03 * Extra Garbage Cans</t>
  </si>
  <si>
    <t>427.101. New Hauler 2022</t>
  </si>
  <si>
    <t>427.102 * Hauler Extra Garbage Cans</t>
  </si>
  <si>
    <t>429.371 - Repairs &amp; Maintenance Extend ESRI</t>
  </si>
  <si>
    <t>429.534 - Chp 94/MS4/MS4Permit</t>
  </si>
  <si>
    <t>429.183 . Salary -PW/STREETS PT -1(60%)</t>
  </si>
  <si>
    <t>429.183 . Salary -PW/STREETS PT-2 (20%)</t>
  </si>
  <si>
    <t>429.184 · Salary - PW Laborer-1 (40%)</t>
  </si>
  <si>
    <t>429.184 · Salary - PW Laborer-2 (40%)</t>
  </si>
  <si>
    <t>429.181 · Salary - Foreman</t>
  </si>
  <si>
    <t>429.180 · Salary - Supervisor</t>
  </si>
  <si>
    <r>
      <rPr>
        <b/>
        <sz val="9"/>
        <rFont val="Castellar"/>
        <family val="1"/>
      </rPr>
      <t>01-GENERAL FUND</t>
    </r>
    <r>
      <rPr>
        <b/>
        <sz val="10"/>
        <rFont val="Castellar"/>
        <family val="1"/>
      </rPr>
      <t xml:space="preserve"> 12/1/2021</t>
    </r>
    <r>
      <rPr>
        <b/>
        <sz val="9"/>
        <rFont val="Castellar"/>
        <family val="1"/>
      </rPr>
      <t xml:space="preserve"> assessed value $46,757,000</t>
    </r>
  </si>
  <si>
    <t>430.130 · Streets - Salaries - FT  (60%)</t>
  </si>
  <si>
    <t>2021
Final</t>
  </si>
  <si>
    <t>486.163 . Severance Pay (Held in Escrow Acct)</t>
  </si>
  <si>
    <t>387.25 . Storm Water transfer from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</si>
</sst>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stellar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stellar"/>
      <family val="1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0"/>
      <color indexed="17"/>
      <name val="Castellar"/>
      <family val="1"/>
    </font>
    <font>
      <b/>
      <sz val="9"/>
      <color theme="9"/>
      <name val="Arial"/>
      <family val="2"/>
    </font>
    <font>
      <sz val="10"/>
      <color rgb="FF0070C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9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indexed="17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4"/>
      <color theme="9" tint="-0.249977111117893"/>
      <name val="Arial"/>
      <family val="2"/>
    </font>
    <font>
      <sz val="14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b/>
      <sz val="14"/>
      <color theme="9" tint="-0.249977111117893"/>
      <name val="Calibri"/>
      <family val="2"/>
    </font>
    <font>
      <b/>
      <sz val="12"/>
      <name val="Arial"/>
      <family val="2"/>
    </font>
    <font>
      <b/>
      <sz val="12"/>
      <name val="Castellar"/>
      <family val="1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00B050"/>
      <name val="Arial"/>
      <family val="2"/>
    </font>
    <font>
      <b/>
      <sz val="8"/>
      <color indexed="10"/>
      <name val="Arial"/>
      <family val="2"/>
    </font>
    <font>
      <sz val="9"/>
      <color indexed="17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name val="Castellar"/>
      <family val="1"/>
    </font>
    <font>
      <b/>
      <sz val="11"/>
      <color rgb="FFFF0000"/>
      <name val="Arial"/>
      <family val="2"/>
    </font>
    <font>
      <sz val="8"/>
      <color theme="6" tint="-0.249977111117893"/>
      <name val="Arial"/>
      <family val="2"/>
    </font>
    <font>
      <b/>
      <sz val="8"/>
      <color theme="6" tint="-0.249977111117893"/>
      <name val="Castellar"/>
      <family val="1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b/>
      <sz val="10"/>
      <color rgb="FF008000"/>
      <name val="Castellar"/>
      <family val="1"/>
    </font>
    <font>
      <b/>
      <sz val="10"/>
      <color rgb="FFFF9900"/>
      <name val="Arial"/>
      <family val="2"/>
    </font>
    <font>
      <sz val="10"/>
      <color rgb="FFFF9900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9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164" fontId="7" fillId="0" borderId="0" xfId="0" applyNumberFormat="1" applyFont="1" applyFill="1" applyAlignment="1">
      <alignment horizontal="right"/>
    </xf>
    <xf numFmtId="0" fontId="1" fillId="0" borderId="0" xfId="0" applyFont="1"/>
    <xf numFmtId="164" fontId="15" fillId="0" borderId="0" xfId="0" applyNumberFormat="1" applyFont="1" applyFill="1" applyBorder="1"/>
    <xf numFmtId="0" fontId="11" fillId="0" borderId="0" xfId="0" applyFont="1" applyFill="1"/>
    <xf numFmtId="49" fontId="14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164" fontId="8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/>
    <xf numFmtId="0" fontId="6" fillId="0" borderId="0" xfId="0" applyFont="1" applyFill="1"/>
    <xf numFmtId="164" fontId="8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/>
    <xf numFmtId="164" fontId="7" fillId="0" borderId="0" xfId="0" applyNumberFormat="1" applyFont="1" applyFill="1"/>
    <xf numFmtId="0" fontId="3" fillId="0" borderId="1" xfId="0" applyFont="1" applyFill="1" applyBorder="1"/>
    <xf numFmtId="49" fontId="4" fillId="0" borderId="0" xfId="0" applyNumberFormat="1" applyFont="1" applyFill="1"/>
    <xf numFmtId="49" fontId="14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/>
    <xf numFmtId="0" fontId="8" fillId="0" borderId="0" xfId="0" applyFont="1" applyFill="1"/>
    <xf numFmtId="0" fontId="4" fillId="0" borderId="0" xfId="0" applyFont="1" applyFill="1"/>
    <xf numFmtId="49" fontId="13" fillId="0" borderId="0" xfId="0" applyNumberFormat="1" applyFont="1" applyFill="1"/>
    <xf numFmtId="0" fontId="9" fillId="0" borderId="0" xfId="0" applyFont="1" applyFill="1" applyAlignment="1"/>
    <xf numFmtId="49" fontId="20" fillId="0" borderId="0" xfId="0" applyNumberFormat="1" applyFont="1" applyFill="1"/>
    <xf numFmtId="49" fontId="8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/>
    <xf numFmtId="164" fontId="22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0" fontId="8" fillId="0" borderId="1" xfId="0" applyFont="1" applyFill="1" applyBorder="1"/>
    <xf numFmtId="0" fontId="4" fillId="0" borderId="1" xfId="0" applyFont="1" applyFill="1" applyBorder="1"/>
    <xf numFmtId="49" fontId="6" fillId="0" borderId="1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/>
    <xf numFmtId="49" fontId="14" fillId="0" borderId="1" xfId="0" applyNumberFormat="1" applyFont="1" applyFill="1" applyBorder="1"/>
    <xf numFmtId="49" fontId="23" fillId="0" borderId="0" xfId="0" applyNumberFormat="1" applyFont="1" applyFill="1"/>
    <xf numFmtId="164" fontId="23" fillId="0" borderId="0" xfId="0" applyNumberFormat="1" applyFont="1" applyFill="1" applyAlignment="1"/>
    <xf numFmtId="164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/>
    <xf numFmtId="164" fontId="25" fillId="0" borderId="0" xfId="0" applyNumberFormat="1" applyFont="1" applyFill="1" applyAlignment="1">
      <alignment horizontal="right"/>
    </xf>
    <xf numFmtId="164" fontId="25" fillId="0" borderId="0" xfId="0" applyNumberFormat="1" applyFont="1" applyFill="1"/>
    <xf numFmtId="49" fontId="3" fillId="0" borderId="0" xfId="0" applyNumberFormat="1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/>
    <xf numFmtId="164" fontId="16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5" fillId="0" borderId="0" xfId="0" applyFont="1" applyFill="1" applyAlignment="1"/>
    <xf numFmtId="164" fontId="18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0" fontId="0" fillId="0" borderId="0" xfId="0" applyFill="1" applyBorder="1"/>
    <xf numFmtId="0" fontId="24" fillId="0" borderId="0" xfId="0" applyFont="1"/>
    <xf numFmtId="164" fontId="23" fillId="0" borderId="0" xfId="0" applyNumberFormat="1" applyFont="1" applyFill="1"/>
    <xf numFmtId="49" fontId="13" fillId="0" borderId="0" xfId="0" applyNumberFormat="1" applyFont="1" applyFill="1" applyBorder="1"/>
    <xf numFmtId="49" fontId="23" fillId="0" borderId="0" xfId="0" applyNumberFormat="1" applyFont="1" applyFill="1" applyBorder="1"/>
    <xf numFmtId="49" fontId="27" fillId="0" borderId="1" xfId="0" applyNumberFormat="1" applyFont="1" applyFill="1" applyBorder="1"/>
    <xf numFmtId="164" fontId="27" fillId="0" borderId="1" xfId="0" applyNumberFormat="1" applyFont="1" applyFill="1" applyBorder="1"/>
    <xf numFmtId="0" fontId="28" fillId="0" borderId="0" xfId="0" applyFont="1"/>
    <xf numFmtId="0" fontId="10" fillId="0" borderId="0" xfId="0" applyFont="1"/>
    <xf numFmtId="49" fontId="29" fillId="0" borderId="0" xfId="0" applyNumberFormat="1" applyFont="1" applyFill="1" applyBorder="1"/>
    <xf numFmtId="49" fontId="29" fillId="0" borderId="0" xfId="0" applyNumberFormat="1" applyFont="1" applyFill="1"/>
    <xf numFmtId="164" fontId="29" fillId="0" borderId="0" xfId="0" applyNumberFormat="1" applyFont="1" applyFill="1" applyBorder="1" applyAlignment="1">
      <alignment horizontal="right"/>
    </xf>
    <xf numFmtId="49" fontId="29" fillId="0" borderId="5" xfId="0" applyNumberFormat="1" applyFont="1" applyFill="1" applyBorder="1"/>
    <xf numFmtId="164" fontId="29" fillId="0" borderId="5" xfId="0" applyNumberFormat="1" applyFont="1" applyFill="1" applyBorder="1" applyAlignment="1">
      <alignment horizontal="right"/>
    </xf>
    <xf numFmtId="49" fontId="30" fillId="0" borderId="5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8" fillId="0" borderId="0" xfId="0" applyFont="1" applyFill="1" applyBorder="1"/>
    <xf numFmtId="0" fontId="24" fillId="0" borderId="0" xfId="0" applyFont="1" applyFill="1" applyBorder="1"/>
    <xf numFmtId="0" fontId="35" fillId="0" borderId="0" xfId="0" applyFont="1" applyFill="1" applyBorder="1"/>
    <xf numFmtId="0" fontId="31" fillId="0" borderId="0" xfId="0" applyFont="1" applyFill="1" applyBorder="1"/>
    <xf numFmtId="164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/>
    <xf numFmtId="0" fontId="28" fillId="0" borderId="0" xfId="0" applyFont="1" applyBorder="1"/>
    <xf numFmtId="164" fontId="1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/>
    <xf numFmtId="164" fontId="30" fillId="0" borderId="5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49" fontId="27" fillId="0" borderId="5" xfId="0" applyNumberFormat="1" applyFont="1" applyFill="1" applyBorder="1"/>
    <xf numFmtId="164" fontId="27" fillId="0" borderId="5" xfId="0" applyNumberFormat="1" applyFont="1" applyFill="1" applyBorder="1" applyAlignment="1">
      <alignment horizontal="right"/>
    </xf>
    <xf numFmtId="0" fontId="37" fillId="0" borderId="0" xfId="0" applyFont="1" applyFill="1" applyBorder="1"/>
    <xf numFmtId="49" fontId="38" fillId="0" borderId="3" xfId="0" applyNumberFormat="1" applyFont="1" applyFill="1" applyBorder="1"/>
    <xf numFmtId="0" fontId="39" fillId="0" borderId="0" xfId="0" applyFont="1" applyFill="1" applyBorder="1"/>
    <xf numFmtId="0" fontId="39" fillId="0" borderId="0" xfId="0" applyFont="1"/>
    <xf numFmtId="164" fontId="38" fillId="0" borderId="3" xfId="0" applyNumberFormat="1" applyFont="1" applyFill="1" applyBorder="1" applyAlignment="1">
      <alignment horizontal="right"/>
    </xf>
    <xf numFmtId="0" fontId="37" fillId="0" borderId="0" xfId="0" applyFo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164" fontId="33" fillId="0" borderId="5" xfId="0" applyNumberFormat="1" applyFont="1" applyFill="1" applyBorder="1"/>
    <xf numFmtId="0" fontId="42" fillId="0" borderId="0" xfId="0" applyFont="1" applyFill="1" applyBorder="1" applyAlignment="1"/>
    <xf numFmtId="0" fontId="41" fillId="0" borderId="0" xfId="0" applyFont="1" applyFill="1" applyBorder="1"/>
    <xf numFmtId="164" fontId="32" fillId="0" borderId="0" xfId="0" applyNumberFormat="1" applyFont="1" applyFill="1" applyBorder="1" applyAlignment="1">
      <alignment horizontal="right"/>
    </xf>
    <xf numFmtId="49" fontId="23" fillId="0" borderId="3" xfId="0" applyNumberFormat="1" applyFont="1" applyFill="1" applyBorder="1"/>
    <xf numFmtId="164" fontId="23" fillId="0" borderId="3" xfId="0" applyNumberFormat="1" applyFont="1" applyFill="1" applyBorder="1" applyAlignment="1">
      <alignment horizontal="right"/>
    </xf>
    <xf numFmtId="49" fontId="43" fillId="0" borderId="0" xfId="0" applyNumberFormat="1" applyFont="1" applyFill="1" applyBorder="1"/>
    <xf numFmtId="164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0" fontId="44" fillId="0" borderId="0" xfId="0" applyFont="1" applyFill="1" applyBorder="1"/>
    <xf numFmtId="0" fontId="44" fillId="0" borderId="0" xfId="0" applyFont="1"/>
    <xf numFmtId="0" fontId="31" fillId="0" borderId="0" xfId="0" applyFont="1"/>
    <xf numFmtId="49" fontId="4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/>
    </xf>
    <xf numFmtId="49" fontId="31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right"/>
    </xf>
    <xf numFmtId="49" fontId="29" fillId="0" borderId="1" xfId="0" applyNumberFormat="1" applyFont="1" applyFill="1" applyBorder="1"/>
    <xf numFmtId="164" fontId="29" fillId="0" borderId="1" xfId="0" applyNumberFormat="1" applyFont="1" applyFill="1" applyBorder="1" applyAlignment="1">
      <alignment horizontal="right"/>
    </xf>
    <xf numFmtId="49" fontId="30" fillId="0" borderId="1" xfId="0" applyNumberFormat="1" applyFont="1" applyFill="1" applyBorder="1"/>
    <xf numFmtId="164" fontId="30" fillId="0" borderId="1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/>
    <xf numFmtId="0" fontId="35" fillId="0" borderId="0" xfId="0" applyFont="1" applyBorder="1"/>
    <xf numFmtId="164" fontId="8" fillId="0" borderId="2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/>
    <xf numFmtId="49" fontId="9" fillId="0" borderId="2" xfId="0" applyNumberFormat="1" applyFont="1" applyFill="1" applyBorder="1" applyAlignment="1"/>
    <xf numFmtId="49" fontId="31" fillId="0" borderId="0" xfId="0" applyNumberFormat="1" applyFont="1" applyFill="1"/>
    <xf numFmtId="164" fontId="45" fillId="0" borderId="0" xfId="0" applyNumberFormat="1" applyFont="1" applyFill="1" applyAlignment="1"/>
    <xf numFmtId="164" fontId="0" fillId="0" borderId="4" xfId="0" applyNumberFormat="1" applyFill="1" applyBorder="1" applyAlignment="1"/>
    <xf numFmtId="164" fontId="16" fillId="0" borderId="0" xfId="0" applyNumberFormat="1" applyFont="1" applyFill="1" applyBorder="1" applyAlignment="1">
      <alignment horizontal="right"/>
    </xf>
    <xf numFmtId="49" fontId="46" fillId="0" borderId="0" xfId="0" applyNumberFormat="1" applyFont="1" applyFill="1"/>
    <xf numFmtId="0" fontId="9" fillId="0" borderId="1" xfId="0" applyFont="1" applyFill="1" applyBorder="1" applyAlignment="1"/>
    <xf numFmtId="49" fontId="5" fillId="0" borderId="0" xfId="0" applyNumberFormat="1" applyFont="1" applyFill="1" applyAlignment="1"/>
    <xf numFmtId="49" fontId="14" fillId="0" borderId="0" xfId="0" applyNumberFormat="1" applyFont="1" applyFill="1" applyBorder="1" applyAlignment="1"/>
    <xf numFmtId="49" fontId="9" fillId="0" borderId="1" xfId="0" applyNumberFormat="1" applyFont="1" applyFill="1" applyBorder="1" applyAlignment="1"/>
    <xf numFmtId="164" fontId="44" fillId="0" borderId="0" xfId="0" applyNumberFormat="1" applyFont="1" applyFill="1" applyAlignment="1">
      <alignment horizontal="right"/>
    </xf>
    <xf numFmtId="49" fontId="23" fillId="0" borderId="5" xfId="0" applyNumberFormat="1" applyFont="1" applyFill="1" applyBorder="1"/>
    <xf numFmtId="164" fontId="29" fillId="0" borderId="0" xfId="0" applyNumberFormat="1" applyFont="1" applyFill="1" applyBorder="1"/>
    <xf numFmtId="49" fontId="13" fillId="0" borderId="5" xfId="0" applyNumberFormat="1" applyFont="1" applyFill="1" applyBorder="1"/>
    <xf numFmtId="164" fontId="30" fillId="0" borderId="5" xfId="0" applyNumberFormat="1" applyFont="1" applyFill="1" applyBorder="1"/>
    <xf numFmtId="49" fontId="27" fillId="0" borderId="4" xfId="0" applyNumberFormat="1" applyFont="1" applyFill="1" applyBorder="1"/>
    <xf numFmtId="49" fontId="23" fillId="0" borderId="7" xfId="0" applyNumberFormat="1" applyFont="1" applyFill="1" applyBorder="1"/>
    <xf numFmtId="49" fontId="18" fillId="0" borderId="0" xfId="0" applyNumberFormat="1" applyFont="1" applyFill="1"/>
    <xf numFmtId="0" fontId="49" fillId="0" borderId="0" xfId="0" applyFont="1" applyFill="1" applyBorder="1"/>
    <xf numFmtId="0" fontId="49" fillId="0" borderId="0" xfId="0" applyFont="1"/>
    <xf numFmtId="164" fontId="18" fillId="0" borderId="0" xfId="0" applyNumberFormat="1" applyFont="1" applyFill="1"/>
    <xf numFmtId="0" fontId="50" fillId="0" borderId="1" xfId="0" applyFont="1" applyFill="1" applyBorder="1"/>
    <xf numFmtId="164" fontId="50" fillId="0" borderId="1" xfId="0" applyNumberFormat="1" applyFont="1" applyFill="1" applyBorder="1" applyAlignment="1">
      <alignment horizontal="right"/>
    </xf>
    <xf numFmtId="0" fontId="51" fillId="0" borderId="1" xfId="0" applyFont="1" applyFill="1" applyBorder="1" applyAlignment="1"/>
    <xf numFmtId="49" fontId="13" fillId="0" borderId="7" xfId="0" applyNumberFormat="1" applyFont="1" applyFill="1" applyBorder="1"/>
    <xf numFmtId="164" fontId="13" fillId="0" borderId="7" xfId="0" applyNumberFormat="1" applyFont="1" applyFill="1" applyBorder="1" applyAlignment="1">
      <alignment horizontal="right"/>
    </xf>
    <xf numFmtId="164" fontId="30" fillId="0" borderId="1" xfId="0" applyNumberFormat="1" applyFont="1" applyFill="1" applyBorder="1"/>
    <xf numFmtId="0" fontId="53" fillId="0" borderId="5" xfId="0" applyFont="1" applyFill="1" applyBorder="1"/>
    <xf numFmtId="49" fontId="54" fillId="0" borderId="5" xfId="0" applyNumberFormat="1" applyFont="1" applyFill="1" applyBorder="1" applyAlignment="1">
      <alignment wrapText="1"/>
    </xf>
    <xf numFmtId="49" fontId="54" fillId="0" borderId="5" xfId="0" applyNumberFormat="1" applyFont="1" applyFill="1" applyBorder="1"/>
    <xf numFmtId="164" fontId="53" fillId="0" borderId="5" xfId="0" applyNumberFormat="1" applyFont="1" applyFill="1" applyBorder="1"/>
    <xf numFmtId="0" fontId="53" fillId="0" borderId="0" xfId="0" applyFont="1" applyFill="1" applyBorder="1"/>
    <xf numFmtId="0" fontId="53" fillId="0" borderId="0" xfId="0" applyFont="1"/>
    <xf numFmtId="49" fontId="20" fillId="0" borderId="6" xfId="0" applyNumberFormat="1" applyFont="1" applyFill="1" applyBorder="1" applyAlignment="1">
      <alignment wrapText="1"/>
    </xf>
    <xf numFmtId="164" fontId="16" fillId="0" borderId="6" xfId="0" applyNumberFormat="1" applyFont="1" applyFill="1" applyBorder="1"/>
    <xf numFmtId="0" fontId="17" fillId="0" borderId="6" xfId="0" applyFont="1" applyFill="1" applyBorder="1"/>
    <xf numFmtId="0" fontId="50" fillId="0" borderId="3" xfId="0" applyFont="1" applyFill="1" applyBorder="1"/>
    <xf numFmtId="164" fontId="52" fillId="0" borderId="1" xfId="0" applyNumberFormat="1" applyFont="1" applyFill="1" applyBorder="1" applyAlignment="1">
      <alignment horizontal="right"/>
    </xf>
    <xf numFmtId="49" fontId="6" fillId="0" borderId="5" xfId="0" applyNumberFormat="1" applyFont="1" applyFill="1" applyBorder="1"/>
    <xf numFmtId="49" fontId="4" fillId="0" borderId="5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/>
    <xf numFmtId="49" fontId="9" fillId="0" borderId="1" xfId="0" applyNumberFormat="1" applyFont="1" applyFill="1" applyBorder="1" applyAlignment="1"/>
    <xf numFmtId="49" fontId="48" fillId="0" borderId="5" xfId="0" applyNumberFormat="1" applyFont="1" applyFill="1" applyBorder="1"/>
    <xf numFmtId="49" fontId="2" fillId="0" borderId="0" xfId="0" applyNumberFormat="1" applyFont="1" applyFill="1"/>
    <xf numFmtId="49" fontId="55" fillId="0" borderId="0" xfId="0" applyNumberFormat="1" applyFont="1" applyFill="1"/>
    <xf numFmtId="164" fontId="55" fillId="0" borderId="0" xfId="0" applyNumberFormat="1" applyFont="1" applyFill="1"/>
    <xf numFmtId="0" fontId="26" fillId="0" borderId="0" xfId="0" applyFont="1" applyFill="1" applyBorder="1"/>
    <xf numFmtId="0" fontId="26" fillId="0" borderId="0" xfId="0" applyFont="1"/>
    <xf numFmtId="164" fontId="14" fillId="0" borderId="0" xfId="0" applyNumberFormat="1" applyFont="1" applyFill="1"/>
    <xf numFmtId="164" fontId="47" fillId="0" borderId="0" xfId="0" applyNumberFormat="1" applyFont="1" applyFill="1" applyAlignment="1"/>
    <xf numFmtId="49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46" fillId="0" borderId="0" xfId="0" applyFont="1" applyFill="1"/>
    <xf numFmtId="164" fontId="46" fillId="0" borderId="0" xfId="0" applyNumberFormat="1" applyFont="1" applyFill="1"/>
    <xf numFmtId="0" fontId="2" fillId="0" borderId="0" xfId="0" applyFont="1" applyFill="1" applyBorder="1"/>
    <xf numFmtId="0" fontId="2" fillId="0" borderId="0" xfId="0" applyFont="1"/>
    <xf numFmtId="49" fontId="46" fillId="0" borderId="0" xfId="0" applyNumberFormat="1" applyFont="1" applyFill="1" applyBorder="1"/>
    <xf numFmtId="164" fontId="46" fillId="0" borderId="0" xfId="0" applyNumberFormat="1" applyFont="1" applyFill="1" applyBorder="1"/>
    <xf numFmtId="164" fontId="46" fillId="0" borderId="0" xfId="0" applyNumberFormat="1" applyFont="1" applyFill="1" applyAlignment="1">
      <alignment horizontal="right"/>
    </xf>
    <xf numFmtId="164" fontId="56" fillId="0" borderId="0" xfId="0" applyNumberFormat="1" applyFont="1" applyFill="1"/>
    <xf numFmtId="0" fontId="8" fillId="0" borderId="5" xfId="0" applyFont="1" applyFill="1" applyBorder="1"/>
    <xf numFmtId="0" fontId="9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/>
    <xf numFmtId="164" fontId="8" fillId="0" borderId="6" xfId="0" applyNumberFormat="1" applyFont="1" applyFill="1" applyBorder="1" applyAlignment="1">
      <alignment horizontal="right"/>
    </xf>
    <xf numFmtId="164" fontId="13" fillId="0" borderId="5" xfId="0" applyNumberFormat="1" applyFont="1" applyFill="1" applyBorder="1"/>
    <xf numFmtId="0" fontId="57" fillId="0" borderId="0" xfId="0" applyFont="1" applyFill="1" applyBorder="1" applyAlignment="1"/>
    <xf numFmtId="49" fontId="58" fillId="0" borderId="0" xfId="0" applyNumberFormat="1" applyFont="1" applyFill="1"/>
    <xf numFmtId="164" fontId="58" fillId="0" borderId="0" xfId="0" applyNumberFormat="1" applyFont="1" applyFill="1" applyAlignment="1"/>
    <xf numFmtId="0" fontId="59" fillId="0" borderId="0" xfId="0" applyFont="1" applyFill="1" applyBorder="1"/>
    <xf numFmtId="0" fontId="59" fillId="0" borderId="0" xfId="0" applyFont="1"/>
    <xf numFmtId="49" fontId="58" fillId="0" borderId="5" xfId="0" applyNumberFormat="1" applyFont="1" applyFill="1" applyBorder="1"/>
    <xf numFmtId="164" fontId="58" fillId="0" borderId="5" xfId="0" applyNumberFormat="1" applyFont="1" applyFill="1" applyBorder="1" applyAlignment="1">
      <alignment horizontal="right"/>
    </xf>
    <xf numFmtId="164" fontId="23" fillId="0" borderId="5" xfId="0" applyNumberFormat="1" applyFont="1" applyFill="1" applyBorder="1"/>
    <xf numFmtId="49" fontId="61" fillId="0" borderId="0" xfId="0" applyNumberFormat="1" applyFont="1" applyFill="1"/>
    <xf numFmtId="164" fontId="62" fillId="0" borderId="0" xfId="0" applyNumberFormat="1" applyFont="1" applyFill="1"/>
    <xf numFmtId="0" fontId="62" fillId="0" borderId="0" xfId="0" applyFont="1" applyFill="1" applyBorder="1"/>
    <xf numFmtId="0" fontId="62" fillId="0" borderId="0" xfId="0" applyFont="1"/>
    <xf numFmtId="49" fontId="63" fillId="0" borderId="0" xfId="0" applyNumberFormat="1" applyFont="1" applyFill="1"/>
    <xf numFmtId="49" fontId="64" fillId="0" borderId="0" xfId="0" applyNumberFormat="1" applyFont="1" applyFill="1"/>
    <xf numFmtId="164" fontId="60" fillId="0" borderId="0" xfId="0" applyNumberFormat="1" applyFont="1" applyFill="1" applyAlignment="1"/>
  </cellXfs>
  <cellStyles count="3">
    <cellStyle name="Normal" xfId="0" builtinId="0"/>
    <cellStyle name="Normal 3" xfId="1"/>
    <cellStyle name="Percent 2" xfId="2"/>
  </cellStyles>
  <dxfs count="0"/>
  <tableStyles count="0" defaultTableStyle="TableStyleMedium9" defaultPivotStyle="PivotStyleLight16"/>
  <colors>
    <mruColors>
      <color rgb="FF99FF33"/>
      <color rgb="FF66FF33"/>
      <color rgb="FF99FFCC"/>
      <color rgb="FF008000"/>
      <color rgb="FFFF9900"/>
      <color rgb="FFFFFFCC"/>
      <color rgb="FF667F3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zoomScale="110" zoomScaleNormal="110" workbookViewId="0">
      <pane ySplit="1" topLeftCell="A2" activePane="bottomLeft" state="frozen"/>
      <selection pane="bottomLeft" activeCell="G12" sqref="G12"/>
    </sheetView>
  </sheetViews>
  <sheetFormatPr defaultRowHeight="12.75" x14ac:dyDescent="0.2"/>
  <cols>
    <col min="1" max="1" width="0.28515625" style="9" customWidth="1"/>
    <col min="2" max="2" width="2.5703125" style="9" customWidth="1"/>
    <col min="3" max="3" width="36.28515625" style="9" customWidth="1"/>
    <col min="4" max="5" width="12.85546875" style="15" customWidth="1"/>
    <col min="6" max="7" width="13" style="15" customWidth="1"/>
    <col min="8" max="8" width="12.85546875" style="15" customWidth="1"/>
    <col min="9" max="9" width="8.85546875" style="58"/>
  </cols>
  <sheetData>
    <row r="1" spans="1:9" ht="40.15" customHeight="1" x14ac:dyDescent="0.2">
      <c r="A1" s="49"/>
      <c r="B1" s="49"/>
      <c r="C1" s="49"/>
      <c r="D1" s="120" t="s">
        <v>271</v>
      </c>
      <c r="E1" s="120" t="s">
        <v>304</v>
      </c>
      <c r="F1" s="120" t="s">
        <v>287</v>
      </c>
      <c r="G1" s="120" t="s">
        <v>338</v>
      </c>
      <c r="H1" s="120" t="s">
        <v>305</v>
      </c>
    </row>
    <row r="2" spans="1:9" ht="3" customHeight="1" thickBot="1" x14ac:dyDescent="0.25">
      <c r="A2" s="50"/>
      <c r="B2" s="50"/>
      <c r="C2" s="50"/>
      <c r="D2" s="121"/>
      <c r="E2" s="121"/>
      <c r="F2" s="121"/>
      <c r="G2" s="121"/>
      <c r="H2" s="121"/>
    </row>
    <row r="3" spans="1:9" ht="19.149999999999999" customHeight="1" thickBot="1" x14ac:dyDescent="0.3">
      <c r="A3" s="168" t="s">
        <v>336</v>
      </c>
      <c r="B3" s="167"/>
      <c r="C3" s="167"/>
      <c r="D3" s="126"/>
      <c r="E3" s="126"/>
      <c r="F3" s="126"/>
      <c r="G3" s="126"/>
      <c r="H3" s="126"/>
    </row>
    <row r="4" spans="1:9" ht="19.149999999999999" customHeight="1" x14ac:dyDescent="0.25">
      <c r="A4" s="130"/>
      <c r="B4" s="123" t="s">
        <v>127</v>
      </c>
      <c r="C4" s="123"/>
      <c r="D4" s="2"/>
      <c r="E4" s="2"/>
      <c r="F4" s="2"/>
      <c r="G4" s="2"/>
      <c r="H4" s="2"/>
    </row>
    <row r="5" spans="1:9" ht="17.45" customHeight="1" x14ac:dyDescent="0.2">
      <c r="A5" s="17"/>
      <c r="B5" s="17" t="s">
        <v>0</v>
      </c>
      <c r="C5" s="17"/>
      <c r="D5" s="2"/>
      <c r="E5" s="2"/>
      <c r="F5" s="2"/>
      <c r="G5" s="2"/>
      <c r="H5" s="2"/>
    </row>
    <row r="6" spans="1:9" ht="16.149999999999999" customHeight="1" x14ac:dyDescent="0.2">
      <c r="A6" s="11"/>
      <c r="B6" s="11"/>
      <c r="C6" s="45" t="s">
        <v>246</v>
      </c>
      <c r="D6" s="38">
        <v>684218</v>
      </c>
      <c r="E6" s="38">
        <v>720691.16</v>
      </c>
      <c r="F6" s="38">
        <v>701991</v>
      </c>
      <c r="G6" s="38">
        <v>742333.72</v>
      </c>
      <c r="H6" s="38">
        <v>714653</v>
      </c>
    </row>
    <row r="7" spans="1:9" x14ac:dyDescent="0.2">
      <c r="A7" s="11"/>
      <c r="B7" s="11"/>
      <c r="C7" s="11" t="s">
        <v>1</v>
      </c>
      <c r="D7" s="38">
        <v>38000</v>
      </c>
      <c r="E7" s="38">
        <v>32240.57</v>
      </c>
      <c r="F7" s="38">
        <v>40000</v>
      </c>
      <c r="G7" s="38">
        <v>48619.95</v>
      </c>
      <c r="H7" s="38">
        <v>35000</v>
      </c>
    </row>
    <row r="8" spans="1:9" x14ac:dyDescent="0.2">
      <c r="A8" s="11"/>
      <c r="B8" s="11"/>
      <c r="C8" s="11" t="s">
        <v>131</v>
      </c>
      <c r="D8" s="38">
        <v>40000</v>
      </c>
      <c r="E8" s="38">
        <v>52459.55</v>
      </c>
      <c r="F8" s="38">
        <v>38000</v>
      </c>
      <c r="G8" s="38">
        <v>61632.959999999999</v>
      </c>
      <c r="H8" s="38">
        <v>44000</v>
      </c>
    </row>
    <row r="9" spans="1:9" x14ac:dyDescent="0.2">
      <c r="A9" s="11"/>
      <c r="B9" s="11"/>
      <c r="C9" s="11" t="s">
        <v>2</v>
      </c>
      <c r="D9" s="38">
        <v>273000</v>
      </c>
      <c r="E9" s="38">
        <v>290378.45</v>
      </c>
      <c r="F9" s="38">
        <v>261000</v>
      </c>
      <c r="G9" s="38">
        <v>322582.02</v>
      </c>
      <c r="H9" s="38">
        <v>270000</v>
      </c>
    </row>
    <row r="10" spans="1:9" s="182" customFormat="1" ht="12.6" customHeight="1" x14ac:dyDescent="0.2">
      <c r="A10" s="179"/>
      <c r="B10" s="179"/>
      <c r="C10" s="179" t="s">
        <v>245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1"/>
    </row>
    <row r="11" spans="1:9" ht="14.45" customHeight="1" thickBot="1" x14ac:dyDescent="0.25">
      <c r="A11" s="11"/>
      <c r="B11" s="11"/>
      <c r="C11" s="11" t="s">
        <v>3</v>
      </c>
      <c r="D11" s="38">
        <v>32000</v>
      </c>
      <c r="E11" s="38">
        <v>21396.1</v>
      </c>
      <c r="F11" s="38">
        <v>30000</v>
      </c>
      <c r="G11" s="38">
        <v>26769.38</v>
      </c>
      <c r="H11" s="38">
        <v>28000</v>
      </c>
    </row>
    <row r="12" spans="1:9" ht="18" customHeight="1" thickBot="1" x14ac:dyDescent="0.25">
      <c r="A12" s="33"/>
      <c r="B12" s="33" t="s">
        <v>125</v>
      </c>
      <c r="C12" s="33"/>
      <c r="D12" s="31">
        <f>SUM(D6:D11)</f>
        <v>1067218</v>
      </c>
      <c r="E12" s="31">
        <f>SUM(E6:E11)</f>
        <v>1117165.83</v>
      </c>
      <c r="F12" s="31">
        <f>SUM(F6:F11)</f>
        <v>1070991</v>
      </c>
      <c r="G12" s="31">
        <f>SUM(G6:G11)</f>
        <v>1201938.0299999998</v>
      </c>
      <c r="H12" s="31">
        <f>SUM(H6:H11)</f>
        <v>1091653</v>
      </c>
    </row>
    <row r="13" spans="1:9" x14ac:dyDescent="0.2">
      <c r="A13" s="11"/>
      <c r="B13" s="11" t="s">
        <v>4</v>
      </c>
      <c r="C13" s="11"/>
      <c r="D13" s="38">
        <v>30000</v>
      </c>
      <c r="E13" s="38">
        <v>27494.2</v>
      </c>
      <c r="F13" s="38">
        <v>30000</v>
      </c>
      <c r="G13" s="38">
        <v>24779.77</v>
      </c>
      <c r="H13" s="38">
        <v>27100</v>
      </c>
    </row>
    <row r="14" spans="1:9" x14ac:dyDescent="0.2">
      <c r="A14" s="11"/>
      <c r="B14" s="45" t="s">
        <v>5</v>
      </c>
      <c r="C14" s="11"/>
      <c r="D14" s="38">
        <v>900</v>
      </c>
      <c r="E14" s="38">
        <v>910</v>
      </c>
      <c r="F14" s="38">
        <v>900</v>
      </c>
      <c r="G14" s="38">
        <v>3050</v>
      </c>
      <c r="H14" s="38">
        <v>1580</v>
      </c>
    </row>
    <row r="15" spans="1:9" x14ac:dyDescent="0.2">
      <c r="A15" s="11"/>
      <c r="B15" s="11" t="s">
        <v>6</v>
      </c>
      <c r="C15" s="11"/>
      <c r="D15" s="38">
        <v>45000</v>
      </c>
      <c r="E15" s="38">
        <v>33038.74</v>
      </c>
      <c r="F15" s="38">
        <v>45000</v>
      </c>
      <c r="G15" s="38">
        <v>62814.5</v>
      </c>
      <c r="H15" s="38">
        <v>45000</v>
      </c>
    </row>
    <row r="16" spans="1:9" x14ac:dyDescent="0.2">
      <c r="A16" s="11"/>
      <c r="B16" s="11" t="s">
        <v>7</v>
      </c>
      <c r="C16" s="11"/>
      <c r="D16" s="38">
        <v>2500</v>
      </c>
      <c r="E16" s="38">
        <v>1273.8599999999999</v>
      </c>
      <c r="F16" s="38">
        <v>500</v>
      </c>
      <c r="G16" s="38">
        <v>93.33</v>
      </c>
      <c r="H16" s="38">
        <v>200</v>
      </c>
    </row>
    <row r="17" spans="1:9" ht="15" customHeight="1" x14ac:dyDescent="0.2">
      <c r="A17" s="18"/>
      <c r="B17" s="18" t="s">
        <v>133</v>
      </c>
      <c r="C17" s="18"/>
      <c r="D17" s="4">
        <v>6800</v>
      </c>
      <c r="E17" s="4">
        <v>5100</v>
      </c>
      <c r="F17" s="4">
        <v>6000</v>
      </c>
      <c r="G17" s="4">
        <v>5028</v>
      </c>
      <c r="H17" s="4">
        <v>6000</v>
      </c>
    </row>
    <row r="18" spans="1:9" s="182" customFormat="1" ht="13.15" customHeight="1" x14ac:dyDescent="0.2">
      <c r="A18" s="183"/>
      <c r="B18" s="183" t="s">
        <v>281</v>
      </c>
      <c r="C18" s="183"/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1"/>
    </row>
    <row r="19" spans="1:9" s="182" customFormat="1" ht="13.15" customHeight="1" x14ac:dyDescent="0.2">
      <c r="A19" s="128"/>
      <c r="B19" s="128" t="s">
        <v>256</v>
      </c>
      <c r="C19" s="128"/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1"/>
    </row>
    <row r="20" spans="1:9" x14ac:dyDescent="0.2">
      <c r="A20" s="11"/>
      <c r="B20" s="45" t="s">
        <v>282</v>
      </c>
      <c r="C20" s="11"/>
      <c r="D20" s="38">
        <v>0</v>
      </c>
      <c r="E20" s="38">
        <v>0</v>
      </c>
      <c r="F20" s="38">
        <v>0</v>
      </c>
      <c r="G20" s="38">
        <v>0</v>
      </c>
      <c r="H20" s="38">
        <v>0</v>
      </c>
    </row>
    <row r="21" spans="1:9" x14ac:dyDescent="0.2">
      <c r="A21" s="11"/>
      <c r="B21" s="11" t="s">
        <v>8</v>
      </c>
      <c r="C21" s="11"/>
      <c r="D21" s="38">
        <v>400</v>
      </c>
      <c r="E21" s="38">
        <v>0</v>
      </c>
      <c r="F21" s="38">
        <v>0</v>
      </c>
      <c r="G21" s="38">
        <v>0</v>
      </c>
      <c r="H21" s="38">
        <v>0</v>
      </c>
    </row>
    <row r="22" spans="1:9" x14ac:dyDescent="0.2">
      <c r="A22" s="11"/>
      <c r="B22" s="11" t="s">
        <v>123</v>
      </c>
      <c r="C22" s="11"/>
      <c r="D22" s="38">
        <v>28000</v>
      </c>
      <c r="E22" s="38">
        <v>29431.57</v>
      </c>
      <c r="F22" s="38">
        <v>29400</v>
      </c>
      <c r="G22" s="38">
        <v>37375.4</v>
      </c>
      <c r="H22" s="38">
        <v>32684</v>
      </c>
    </row>
    <row r="23" spans="1:9" x14ac:dyDescent="0.2">
      <c r="A23" s="11"/>
      <c r="B23" s="11" t="s">
        <v>9</v>
      </c>
      <c r="C23" s="11"/>
      <c r="D23" s="38">
        <v>12000</v>
      </c>
      <c r="E23" s="38">
        <v>12903.17</v>
      </c>
      <c r="F23" s="38">
        <v>12800</v>
      </c>
      <c r="G23" s="38">
        <v>12353.45</v>
      </c>
      <c r="H23" s="38">
        <v>14500</v>
      </c>
    </row>
    <row r="24" spans="1:9" x14ac:dyDescent="0.2">
      <c r="A24" s="11"/>
      <c r="B24" s="11" t="s">
        <v>10</v>
      </c>
      <c r="C24" s="11"/>
      <c r="D24" s="38">
        <v>834</v>
      </c>
      <c r="E24" s="38">
        <v>0</v>
      </c>
      <c r="F24" s="38">
        <v>834</v>
      </c>
      <c r="G24" s="38">
        <v>0</v>
      </c>
      <c r="H24" s="38">
        <v>0</v>
      </c>
    </row>
    <row r="25" spans="1:9" x14ac:dyDescent="0.2">
      <c r="A25" s="11"/>
      <c r="B25" s="11" t="s">
        <v>11</v>
      </c>
      <c r="C25" s="11"/>
      <c r="D25" s="38">
        <v>1060</v>
      </c>
      <c r="E25" s="38">
        <v>1079.23</v>
      </c>
      <c r="F25" s="38">
        <v>1075</v>
      </c>
      <c r="G25" s="38">
        <v>1126.1500000000001</v>
      </c>
      <c r="H25" s="38">
        <v>1126</v>
      </c>
    </row>
    <row r="26" spans="1:9" x14ac:dyDescent="0.2">
      <c r="A26" s="11"/>
      <c r="B26" s="11" t="s">
        <v>176</v>
      </c>
      <c r="C26" s="11"/>
      <c r="D26" s="38">
        <v>500</v>
      </c>
      <c r="E26" s="38">
        <v>0</v>
      </c>
      <c r="F26" s="38">
        <v>500</v>
      </c>
      <c r="G26" s="38">
        <v>450</v>
      </c>
      <c r="H26" s="38">
        <v>500</v>
      </c>
    </row>
    <row r="27" spans="1:9" x14ac:dyDescent="0.2">
      <c r="A27" s="11"/>
      <c r="B27" s="11" t="s">
        <v>12</v>
      </c>
      <c r="C27" s="11"/>
      <c r="D27" s="38">
        <v>1000</v>
      </c>
      <c r="E27" s="38">
        <v>100</v>
      </c>
      <c r="F27" s="38">
        <v>1000</v>
      </c>
      <c r="G27" s="38">
        <v>750</v>
      </c>
      <c r="H27" s="38">
        <v>1000</v>
      </c>
    </row>
    <row r="28" spans="1:9" x14ac:dyDescent="0.2">
      <c r="A28" s="11"/>
      <c r="B28" s="11" t="s">
        <v>13</v>
      </c>
      <c r="C28" s="11"/>
      <c r="D28" s="38">
        <v>1200</v>
      </c>
      <c r="E28" s="38">
        <v>1020</v>
      </c>
      <c r="F28" s="38">
        <v>1100</v>
      </c>
      <c r="G28" s="38">
        <v>1290</v>
      </c>
      <c r="H28" s="38">
        <v>1100</v>
      </c>
    </row>
    <row r="29" spans="1:9" x14ac:dyDescent="0.2">
      <c r="A29" s="11"/>
      <c r="B29" s="11" t="s">
        <v>14</v>
      </c>
      <c r="C29" s="11"/>
      <c r="D29" s="37">
        <v>17000</v>
      </c>
      <c r="E29" s="37">
        <v>13020.07</v>
      </c>
      <c r="F29" s="37">
        <v>19000</v>
      </c>
      <c r="G29" s="37">
        <v>15024.76</v>
      </c>
      <c r="H29" s="37">
        <v>20350</v>
      </c>
    </row>
    <row r="30" spans="1:9" x14ac:dyDescent="0.2">
      <c r="A30" s="11"/>
      <c r="B30" s="11" t="s">
        <v>15</v>
      </c>
      <c r="C30" s="11"/>
      <c r="D30" s="38">
        <v>6000</v>
      </c>
      <c r="E30" s="38">
        <v>2536.75</v>
      </c>
      <c r="F30" s="38">
        <v>6000</v>
      </c>
      <c r="G30" s="38">
        <v>3513.71</v>
      </c>
      <c r="H30" s="38">
        <v>3000</v>
      </c>
    </row>
    <row r="31" spans="1:9" x14ac:dyDescent="0.2">
      <c r="A31" s="11"/>
      <c r="B31" s="45" t="s">
        <v>253</v>
      </c>
      <c r="C31" s="11"/>
      <c r="D31" s="38">
        <v>1200</v>
      </c>
      <c r="E31" s="38">
        <v>1385</v>
      </c>
      <c r="F31" s="38">
        <v>1200</v>
      </c>
      <c r="G31" s="38">
        <v>4214.7</v>
      </c>
      <c r="H31" s="38">
        <v>1600</v>
      </c>
    </row>
    <row r="32" spans="1:9" x14ac:dyDescent="0.2">
      <c r="A32" s="11"/>
      <c r="B32" s="11" t="s">
        <v>16</v>
      </c>
      <c r="C32" s="11"/>
      <c r="D32" s="38">
        <v>4000</v>
      </c>
      <c r="E32" s="38">
        <v>3129.5</v>
      </c>
      <c r="F32" s="38">
        <v>4000</v>
      </c>
      <c r="G32" s="38">
        <v>10242.200000000001</v>
      </c>
      <c r="H32" s="38">
        <v>5500</v>
      </c>
    </row>
    <row r="33" spans="1:9" x14ac:dyDescent="0.2">
      <c r="A33" s="11"/>
      <c r="B33" s="11" t="s">
        <v>17</v>
      </c>
      <c r="C33" s="11"/>
      <c r="D33" s="38">
        <v>1200</v>
      </c>
      <c r="E33" s="38">
        <v>2340</v>
      </c>
      <c r="F33" s="38">
        <v>1200</v>
      </c>
      <c r="G33" s="38">
        <v>3180</v>
      </c>
      <c r="H33" s="38">
        <v>2600</v>
      </c>
    </row>
    <row r="34" spans="1:9" ht="13.9" customHeight="1" x14ac:dyDescent="0.2">
      <c r="A34" s="6"/>
      <c r="B34" s="6" t="s">
        <v>163</v>
      </c>
      <c r="C34" s="6"/>
      <c r="D34" s="7">
        <v>1800</v>
      </c>
      <c r="E34" s="7">
        <v>1875</v>
      </c>
      <c r="F34" s="7">
        <v>1700</v>
      </c>
      <c r="G34" s="7">
        <v>1825</v>
      </c>
      <c r="H34" s="7">
        <v>1500</v>
      </c>
    </row>
    <row r="35" spans="1:9" x14ac:dyDescent="0.2">
      <c r="A35" s="11"/>
      <c r="B35" s="11" t="s">
        <v>18</v>
      </c>
      <c r="C35" s="11"/>
      <c r="D35" s="38">
        <v>11000</v>
      </c>
      <c r="E35" s="38">
        <v>9600</v>
      </c>
      <c r="F35" s="38">
        <v>12000</v>
      </c>
      <c r="G35" s="38">
        <v>20690</v>
      </c>
      <c r="H35" s="38">
        <v>12000</v>
      </c>
    </row>
    <row r="36" spans="1:9" ht="15" customHeight="1" x14ac:dyDescent="0.2">
      <c r="A36" s="6"/>
      <c r="B36" s="6" t="s">
        <v>162</v>
      </c>
      <c r="C36" s="6"/>
      <c r="D36" s="14">
        <v>1800</v>
      </c>
      <c r="E36" s="14">
        <v>1900</v>
      </c>
      <c r="F36" s="14">
        <v>1700</v>
      </c>
      <c r="G36" s="14">
        <v>1825</v>
      </c>
      <c r="H36" s="14">
        <v>1500</v>
      </c>
    </row>
    <row r="37" spans="1:9" x14ac:dyDescent="0.2">
      <c r="A37" s="6"/>
      <c r="B37" s="6" t="s">
        <v>161</v>
      </c>
      <c r="C37" s="6"/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9" ht="15.6" customHeight="1" x14ac:dyDescent="0.2">
      <c r="A38" s="18"/>
      <c r="B38" s="131" t="s">
        <v>135</v>
      </c>
      <c r="C38" s="131"/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9" x14ac:dyDescent="0.2">
      <c r="A39" s="11"/>
      <c r="B39" s="11" t="s">
        <v>121</v>
      </c>
      <c r="C39" s="11"/>
      <c r="D39" s="38">
        <v>7000</v>
      </c>
      <c r="E39" s="38">
        <v>0</v>
      </c>
      <c r="F39" s="38">
        <v>7000</v>
      </c>
      <c r="G39" s="38">
        <v>6730</v>
      </c>
      <c r="H39" s="38">
        <v>7000</v>
      </c>
    </row>
    <row r="40" spans="1:9" ht="15.75" customHeight="1" x14ac:dyDescent="0.2">
      <c r="A40" s="11"/>
      <c r="B40" s="45" t="s">
        <v>255</v>
      </c>
      <c r="C40" s="11"/>
      <c r="D40" s="38">
        <v>300</v>
      </c>
      <c r="E40" s="38">
        <v>44</v>
      </c>
      <c r="F40" s="38">
        <v>300</v>
      </c>
      <c r="G40" s="38">
        <v>88</v>
      </c>
      <c r="H40" s="38">
        <v>300</v>
      </c>
    </row>
    <row r="41" spans="1:9" ht="15.6" customHeight="1" x14ac:dyDescent="0.2">
      <c r="A41" s="11"/>
      <c r="B41" s="45" t="s">
        <v>242</v>
      </c>
      <c r="C41" s="11"/>
      <c r="D41" s="38">
        <v>3000</v>
      </c>
      <c r="E41" s="38">
        <v>0</v>
      </c>
      <c r="F41" s="38">
        <v>3000</v>
      </c>
      <c r="G41" s="38">
        <v>500</v>
      </c>
      <c r="H41" s="38">
        <v>3000</v>
      </c>
    </row>
    <row r="42" spans="1:9" ht="16.149999999999999" customHeight="1" x14ac:dyDescent="0.2">
      <c r="A42" s="11"/>
      <c r="B42" s="11" t="s">
        <v>19</v>
      </c>
      <c r="C42" s="11"/>
      <c r="D42" s="38">
        <v>0</v>
      </c>
      <c r="E42" s="38">
        <v>133.33000000000001</v>
      </c>
      <c r="F42" s="38">
        <v>0</v>
      </c>
      <c r="G42" s="38">
        <v>0</v>
      </c>
      <c r="H42" s="38">
        <v>0</v>
      </c>
    </row>
    <row r="43" spans="1:9" s="107" customFormat="1" ht="15" customHeight="1" x14ac:dyDescent="0.2">
      <c r="A43" s="205"/>
      <c r="B43" s="206" t="s">
        <v>340</v>
      </c>
      <c r="C43" s="206"/>
      <c r="D43" s="207">
        <v>0</v>
      </c>
      <c r="E43" s="207">
        <v>0</v>
      </c>
      <c r="F43" s="207">
        <v>0</v>
      </c>
      <c r="G43" s="207">
        <v>0</v>
      </c>
      <c r="H43" s="207">
        <v>25000</v>
      </c>
      <c r="I43" s="106"/>
    </row>
    <row r="44" spans="1:9" ht="14.45" customHeight="1" x14ac:dyDescent="0.2">
      <c r="A44" s="20"/>
      <c r="B44" s="20" t="s">
        <v>273</v>
      </c>
      <c r="C44" s="20"/>
      <c r="D44" s="8">
        <v>119426</v>
      </c>
      <c r="E44" s="8">
        <v>106395</v>
      </c>
      <c r="F44" s="8">
        <v>122944</v>
      </c>
      <c r="G44" s="8">
        <v>113731</v>
      </c>
      <c r="H44" s="8">
        <v>123548</v>
      </c>
    </row>
    <row r="45" spans="1:9" ht="14.45" customHeight="1" x14ac:dyDescent="0.2">
      <c r="A45" s="20"/>
      <c r="B45" s="20" t="s">
        <v>308</v>
      </c>
      <c r="C45" s="20"/>
      <c r="D45" s="8">
        <v>39809</v>
      </c>
      <c r="E45" s="8">
        <v>33854.46</v>
      </c>
      <c r="F45" s="8">
        <v>40981</v>
      </c>
      <c r="G45" s="8">
        <v>38990.06</v>
      </c>
      <c r="H45" s="8">
        <v>43870</v>
      </c>
    </row>
    <row r="46" spans="1:9" ht="15.6" customHeight="1" x14ac:dyDescent="0.2">
      <c r="A46" s="28"/>
      <c r="B46" s="28" t="s">
        <v>274</v>
      </c>
      <c r="C46" s="28"/>
      <c r="D46" s="27">
        <v>40241</v>
      </c>
      <c r="E46" s="27">
        <v>35579</v>
      </c>
      <c r="F46" s="27">
        <v>41461</v>
      </c>
      <c r="G46" s="27">
        <v>35043</v>
      </c>
      <c r="H46" s="27">
        <v>43139</v>
      </c>
    </row>
    <row r="47" spans="1:9" ht="14.45" customHeight="1" x14ac:dyDescent="0.2">
      <c r="A47" s="28"/>
      <c r="B47" s="28" t="s">
        <v>307</v>
      </c>
      <c r="C47" s="28"/>
      <c r="D47" s="27">
        <v>13414</v>
      </c>
      <c r="E47" s="27">
        <v>11455.65</v>
      </c>
      <c r="F47" s="27">
        <v>13820</v>
      </c>
      <c r="G47" s="27">
        <v>12056.57</v>
      </c>
      <c r="H47" s="27">
        <v>14380</v>
      </c>
    </row>
    <row r="48" spans="1:9" ht="15" customHeight="1" x14ac:dyDescent="0.2">
      <c r="A48" s="11"/>
      <c r="B48" s="11" t="s">
        <v>20</v>
      </c>
      <c r="C48" s="11"/>
      <c r="D48" s="38">
        <v>500</v>
      </c>
      <c r="E48" s="38">
        <v>500.29</v>
      </c>
      <c r="F48" s="38">
        <v>500</v>
      </c>
      <c r="G48" s="38">
        <v>10359.58</v>
      </c>
      <c r="H48" s="38">
        <v>500</v>
      </c>
    </row>
    <row r="49" spans="1:8" ht="15" customHeight="1" thickBot="1" x14ac:dyDescent="0.25">
      <c r="A49" s="11"/>
      <c r="B49" s="45" t="s">
        <v>320</v>
      </c>
      <c r="C49" s="11"/>
      <c r="D49" s="38">
        <v>0</v>
      </c>
      <c r="E49" s="38">
        <v>39705</v>
      </c>
      <c r="F49" s="38">
        <v>0</v>
      </c>
      <c r="G49" s="38">
        <v>0</v>
      </c>
      <c r="H49" s="38">
        <v>0</v>
      </c>
    </row>
    <row r="50" spans="1:8" ht="22.15" customHeight="1" thickBot="1" x14ac:dyDescent="0.3">
      <c r="A50" s="132" t="s">
        <v>128</v>
      </c>
      <c r="B50" s="132"/>
      <c r="C50" s="132"/>
      <c r="D50" s="31">
        <f>SUM(D12,D13:D49)</f>
        <v>1465102</v>
      </c>
      <c r="E50" s="31">
        <f>SUM(E12,E13:E49)</f>
        <v>1492969.6500000001</v>
      </c>
      <c r="F50" s="31">
        <f>SUM(F12,F13:F49)</f>
        <v>1476906</v>
      </c>
      <c r="G50" s="31">
        <f>SUM(G12,G13:G49)</f>
        <v>1629062.2099999997</v>
      </c>
      <c r="H50" s="31">
        <f>SUM(H12,H13:H49)</f>
        <v>1531230</v>
      </c>
    </row>
    <row r="51" spans="1:8" ht="19.899999999999999" customHeight="1" x14ac:dyDescent="0.25">
      <c r="A51" s="123" t="s">
        <v>129</v>
      </c>
      <c r="B51" s="123"/>
      <c r="C51" s="123"/>
      <c r="D51" s="38"/>
      <c r="E51" s="38"/>
      <c r="F51" s="38"/>
      <c r="G51" s="38"/>
      <c r="H51" s="38"/>
    </row>
    <row r="52" spans="1:8" ht="18" customHeight="1" x14ac:dyDescent="0.2">
      <c r="A52" s="12"/>
      <c r="B52" s="17" t="s">
        <v>21</v>
      </c>
      <c r="C52" s="17"/>
      <c r="D52" s="38"/>
      <c r="E52" s="38"/>
      <c r="F52" s="38"/>
      <c r="G52" s="38"/>
      <c r="H52" s="38"/>
    </row>
    <row r="53" spans="1:8" x14ac:dyDescent="0.2">
      <c r="A53" s="11"/>
      <c r="B53" s="11" t="s">
        <v>22</v>
      </c>
      <c r="C53" s="11"/>
      <c r="D53" s="38">
        <v>13125</v>
      </c>
      <c r="E53" s="38">
        <v>13125</v>
      </c>
      <c r="F53" s="38">
        <v>13125</v>
      </c>
      <c r="G53" s="38">
        <v>13125</v>
      </c>
      <c r="H53" s="38">
        <v>13125</v>
      </c>
    </row>
    <row r="54" spans="1:8" x14ac:dyDescent="0.2">
      <c r="A54" s="11"/>
      <c r="B54" s="11" t="s">
        <v>23</v>
      </c>
      <c r="C54" s="11"/>
      <c r="D54" s="37">
        <v>1300</v>
      </c>
      <c r="E54" s="37">
        <v>1169.8499999999999</v>
      </c>
      <c r="F54" s="37">
        <v>1300</v>
      </c>
      <c r="G54" s="37">
        <v>1177.3499999999999</v>
      </c>
      <c r="H54" s="37">
        <v>1300</v>
      </c>
    </row>
    <row r="55" spans="1:8" x14ac:dyDescent="0.2">
      <c r="A55" s="11"/>
      <c r="B55" s="45" t="s">
        <v>284</v>
      </c>
      <c r="C55" s="11"/>
      <c r="D55" s="38">
        <v>700</v>
      </c>
      <c r="E55" s="38">
        <v>392</v>
      </c>
      <c r="F55" s="38">
        <v>700</v>
      </c>
      <c r="G55" s="38">
        <v>392</v>
      </c>
      <c r="H55" s="38">
        <v>700</v>
      </c>
    </row>
    <row r="56" spans="1:8" x14ac:dyDescent="0.2">
      <c r="A56" s="11"/>
      <c r="B56" s="11" t="s">
        <v>24</v>
      </c>
      <c r="C56" s="11"/>
      <c r="D56" s="38">
        <v>400</v>
      </c>
      <c r="E56" s="38">
        <v>725</v>
      </c>
      <c r="F56" s="38">
        <v>300</v>
      </c>
      <c r="G56" s="38">
        <v>55</v>
      </c>
      <c r="H56" s="38">
        <v>300</v>
      </c>
    </row>
    <row r="57" spans="1:8" x14ac:dyDescent="0.2">
      <c r="A57" s="11"/>
      <c r="B57" s="11" t="s">
        <v>25</v>
      </c>
      <c r="C57" s="11"/>
      <c r="D57" s="38">
        <v>850</v>
      </c>
      <c r="E57" s="38">
        <v>1689.34</v>
      </c>
      <c r="F57" s="38">
        <v>1200</v>
      </c>
      <c r="G57" s="38">
        <v>1741.83</v>
      </c>
      <c r="H57" s="38">
        <v>1200</v>
      </c>
    </row>
    <row r="58" spans="1:8" x14ac:dyDescent="0.2">
      <c r="A58" s="11"/>
      <c r="B58" s="11" t="s">
        <v>26</v>
      </c>
      <c r="C58" s="11"/>
      <c r="D58" s="38">
        <v>350</v>
      </c>
      <c r="E58" s="38">
        <v>356.77</v>
      </c>
      <c r="F58" s="38">
        <v>200</v>
      </c>
      <c r="G58" s="38">
        <v>198.19</v>
      </c>
      <c r="H58" s="38">
        <v>350</v>
      </c>
    </row>
    <row r="59" spans="1:8" ht="13.5" thickBot="1" x14ac:dyDescent="0.25">
      <c r="A59" s="11"/>
      <c r="B59" s="11" t="s">
        <v>139</v>
      </c>
      <c r="C59" s="11"/>
      <c r="D59" s="38">
        <v>0</v>
      </c>
      <c r="E59" s="38">
        <v>106.1</v>
      </c>
      <c r="F59" s="38">
        <v>0</v>
      </c>
      <c r="G59" s="38">
        <v>0</v>
      </c>
      <c r="H59" s="38">
        <v>0</v>
      </c>
    </row>
    <row r="60" spans="1:8" ht="15" customHeight="1" thickBot="1" x14ac:dyDescent="0.25">
      <c r="A60" s="33" t="s">
        <v>27</v>
      </c>
      <c r="B60" s="33"/>
      <c r="C60" s="33"/>
      <c r="D60" s="31">
        <f>SUM(D53:D59)</f>
        <v>16725</v>
      </c>
      <c r="E60" s="31">
        <f>SUM(E53:E59)</f>
        <v>17564.059999999998</v>
      </c>
      <c r="F60" s="31">
        <f>SUM(F53:F59)</f>
        <v>16825</v>
      </c>
      <c r="G60" s="31">
        <f>SUM(G53:G59)</f>
        <v>16689.37</v>
      </c>
      <c r="H60" s="31">
        <f>SUM(H53:H59)</f>
        <v>16975</v>
      </c>
    </row>
    <row r="61" spans="1:8" ht="2.4500000000000002" customHeight="1" x14ac:dyDescent="0.2">
      <c r="A61" s="17"/>
      <c r="B61" s="17"/>
      <c r="C61" s="17"/>
      <c r="D61" s="13"/>
      <c r="E61" s="13"/>
      <c r="F61" s="13"/>
      <c r="G61" s="13"/>
      <c r="H61" s="13"/>
    </row>
    <row r="62" spans="1:8" ht="14.45" customHeight="1" x14ac:dyDescent="0.2">
      <c r="A62" s="17" t="s">
        <v>28</v>
      </c>
      <c r="B62" s="17"/>
      <c r="C62" s="17"/>
      <c r="D62" s="38"/>
      <c r="E62" s="38"/>
      <c r="F62" s="38"/>
      <c r="G62" s="38"/>
      <c r="H62" s="38"/>
    </row>
    <row r="63" spans="1:8" x14ac:dyDescent="0.2">
      <c r="A63" s="11"/>
      <c r="B63" s="11" t="s">
        <v>29</v>
      </c>
      <c r="C63" s="11"/>
      <c r="D63" s="38">
        <v>2500</v>
      </c>
      <c r="E63" s="38">
        <v>2500</v>
      </c>
      <c r="F63" s="38">
        <v>2500</v>
      </c>
      <c r="G63" s="38">
        <v>2500</v>
      </c>
      <c r="H63" s="38">
        <v>2500</v>
      </c>
    </row>
    <row r="64" spans="1:8" x14ac:dyDescent="0.2">
      <c r="A64" s="11"/>
      <c r="B64" s="11" t="s">
        <v>30</v>
      </c>
      <c r="C64" s="11"/>
      <c r="D64" s="38">
        <v>150</v>
      </c>
      <c r="E64" s="38">
        <v>60</v>
      </c>
      <c r="F64" s="38">
        <v>150</v>
      </c>
      <c r="G64" s="38">
        <v>0</v>
      </c>
      <c r="H64" s="38">
        <v>150</v>
      </c>
    </row>
    <row r="65" spans="1:8" x14ac:dyDescent="0.2">
      <c r="A65" s="11"/>
      <c r="B65" s="11" t="s">
        <v>31</v>
      </c>
      <c r="C65" s="11"/>
      <c r="D65" s="38">
        <v>1875</v>
      </c>
      <c r="E65" s="38">
        <v>76.25</v>
      </c>
      <c r="F65" s="38">
        <v>1875</v>
      </c>
      <c r="G65" s="38">
        <v>943.65</v>
      </c>
      <c r="H65" s="38">
        <v>1900</v>
      </c>
    </row>
    <row r="66" spans="1:8" ht="13.5" thickBot="1" x14ac:dyDescent="0.25">
      <c r="A66" s="11"/>
      <c r="B66" s="11" t="s">
        <v>32</v>
      </c>
      <c r="C66" s="11"/>
      <c r="D66" s="38">
        <v>225</v>
      </c>
      <c r="E66" s="38">
        <v>2000</v>
      </c>
      <c r="F66" s="38">
        <v>225</v>
      </c>
      <c r="G66" s="38">
        <v>750</v>
      </c>
      <c r="H66" s="38">
        <v>375</v>
      </c>
    </row>
    <row r="67" spans="1:8" ht="16.149999999999999" customHeight="1" thickBot="1" x14ac:dyDescent="0.25">
      <c r="A67" s="33" t="s">
        <v>33</v>
      </c>
      <c r="B67" s="33"/>
      <c r="C67" s="33"/>
      <c r="D67" s="31">
        <f>SUM(D63:D66)</f>
        <v>4750</v>
      </c>
      <c r="E67" s="31">
        <f>SUM(E63:E66)</f>
        <v>4636.25</v>
      </c>
      <c r="F67" s="31">
        <f>SUM(F63:F66)</f>
        <v>4750</v>
      </c>
      <c r="G67" s="31">
        <f>SUM(G63:G66)</f>
        <v>4193.6499999999996</v>
      </c>
      <c r="H67" s="31">
        <f>SUM(H63:H66)</f>
        <v>4925</v>
      </c>
    </row>
    <row r="68" spans="1:8" ht="3" customHeight="1" thickBot="1" x14ac:dyDescent="0.25">
      <c r="A68" s="17"/>
      <c r="B68" s="17"/>
      <c r="C68" s="17"/>
      <c r="D68" s="13"/>
      <c r="E68" s="13"/>
      <c r="F68" s="13"/>
      <c r="G68" s="13"/>
      <c r="H68" s="13"/>
    </row>
    <row r="69" spans="1:8" ht="15.6" customHeight="1" thickBot="1" x14ac:dyDescent="0.25">
      <c r="A69" s="33" t="s">
        <v>164</v>
      </c>
      <c r="B69" s="33"/>
      <c r="C69" s="33"/>
      <c r="D69" s="31">
        <v>6000</v>
      </c>
      <c r="E69" s="31">
        <v>6570</v>
      </c>
      <c r="F69" s="31">
        <v>6000</v>
      </c>
      <c r="G69" s="31">
        <v>6535</v>
      </c>
      <c r="H69" s="31">
        <v>6600</v>
      </c>
    </row>
    <row r="70" spans="1:8" ht="2.25" customHeight="1" x14ac:dyDescent="0.2">
      <c r="A70" s="17"/>
      <c r="B70" s="17"/>
      <c r="C70" s="17"/>
      <c r="D70" s="13"/>
      <c r="E70" s="13"/>
      <c r="F70" s="13"/>
      <c r="G70" s="13"/>
      <c r="H70" s="13"/>
    </row>
    <row r="71" spans="1:8" ht="15.6" customHeight="1" x14ac:dyDescent="0.2">
      <c r="A71" s="17" t="s">
        <v>34</v>
      </c>
      <c r="B71" s="17"/>
      <c r="C71" s="17"/>
      <c r="D71" s="38"/>
      <c r="E71" s="38"/>
      <c r="F71" s="38"/>
      <c r="G71" s="38"/>
      <c r="H71" s="38"/>
    </row>
    <row r="72" spans="1:8" x14ac:dyDescent="0.2">
      <c r="A72" s="11"/>
      <c r="B72" s="11" t="s">
        <v>35</v>
      </c>
      <c r="C72" s="11"/>
      <c r="D72" s="37">
        <v>14100</v>
      </c>
      <c r="E72" s="37">
        <v>14676.27</v>
      </c>
      <c r="F72" s="37">
        <v>16000</v>
      </c>
      <c r="G72" s="37">
        <v>15359.81</v>
      </c>
      <c r="H72" s="37">
        <v>16000</v>
      </c>
    </row>
    <row r="73" spans="1:8" x14ac:dyDescent="0.2">
      <c r="A73" s="11"/>
      <c r="B73" s="11" t="s">
        <v>36</v>
      </c>
      <c r="C73" s="11"/>
      <c r="D73" s="38">
        <v>1200</v>
      </c>
      <c r="E73" s="38">
        <v>653.6</v>
      </c>
      <c r="F73" s="38">
        <v>1200</v>
      </c>
      <c r="G73" s="38">
        <v>1323.21</v>
      </c>
      <c r="H73" s="38">
        <v>1100</v>
      </c>
    </row>
    <row r="74" spans="1:8" x14ac:dyDescent="0.2">
      <c r="A74" s="11"/>
      <c r="B74" s="45" t="s">
        <v>37</v>
      </c>
      <c r="C74" s="11"/>
      <c r="D74" s="37">
        <v>50</v>
      </c>
      <c r="E74" s="37">
        <v>41</v>
      </c>
      <c r="F74" s="37">
        <v>50</v>
      </c>
      <c r="G74" s="37">
        <v>27</v>
      </c>
      <c r="H74" s="37">
        <v>50</v>
      </c>
    </row>
    <row r="75" spans="1:8" x14ac:dyDescent="0.2">
      <c r="A75" s="11"/>
      <c r="B75" s="45" t="s">
        <v>201</v>
      </c>
      <c r="C75" s="11"/>
      <c r="D75" s="37">
        <v>0</v>
      </c>
      <c r="E75" s="37">
        <v>0</v>
      </c>
      <c r="F75" s="37">
        <v>0</v>
      </c>
      <c r="G75" s="37">
        <v>0</v>
      </c>
      <c r="H75" s="37">
        <v>0</v>
      </c>
    </row>
    <row r="76" spans="1:8" x14ac:dyDescent="0.2">
      <c r="A76" s="11"/>
      <c r="B76" s="45" t="s">
        <v>247</v>
      </c>
      <c r="C76" s="11"/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x14ac:dyDescent="0.2">
      <c r="A77" s="11"/>
      <c r="B77" s="45" t="s">
        <v>272</v>
      </c>
      <c r="C77" s="11"/>
      <c r="D77" s="37">
        <v>1500</v>
      </c>
      <c r="E77" s="37">
        <v>1464</v>
      </c>
      <c r="F77" s="37">
        <v>1500</v>
      </c>
      <c r="G77" s="37">
        <v>1971.98</v>
      </c>
      <c r="H77" s="37">
        <v>2000</v>
      </c>
    </row>
    <row r="78" spans="1:8" x14ac:dyDescent="0.2">
      <c r="A78" s="11"/>
      <c r="B78" s="11" t="s">
        <v>38</v>
      </c>
      <c r="C78" s="11"/>
      <c r="D78" s="38">
        <v>660</v>
      </c>
      <c r="E78" s="38">
        <v>648</v>
      </c>
      <c r="F78" s="38">
        <v>660</v>
      </c>
      <c r="G78" s="38">
        <v>701</v>
      </c>
      <c r="H78" s="38">
        <v>660</v>
      </c>
    </row>
    <row r="79" spans="1:8" x14ac:dyDescent="0.2">
      <c r="A79" s="11"/>
      <c r="B79" s="11" t="s">
        <v>39</v>
      </c>
      <c r="C79" s="11"/>
      <c r="D79" s="38">
        <v>100</v>
      </c>
      <c r="E79" s="38">
        <v>0</v>
      </c>
      <c r="F79" s="38">
        <v>50</v>
      </c>
      <c r="G79" s="38">
        <v>0</v>
      </c>
      <c r="H79" s="38">
        <v>41</v>
      </c>
    </row>
    <row r="80" spans="1:8" ht="13.5" thickBot="1" x14ac:dyDescent="0.25">
      <c r="A80" s="11"/>
      <c r="B80" s="11" t="s">
        <v>40</v>
      </c>
      <c r="C80" s="11"/>
      <c r="D80" s="38">
        <v>200</v>
      </c>
      <c r="E80" s="38">
        <v>50</v>
      </c>
      <c r="F80" s="38">
        <v>100</v>
      </c>
      <c r="G80" s="38">
        <v>55.5</v>
      </c>
      <c r="H80" s="38">
        <v>50</v>
      </c>
    </row>
    <row r="81" spans="1:8" ht="15" customHeight="1" thickBot="1" x14ac:dyDescent="0.25">
      <c r="A81" s="33" t="s">
        <v>41</v>
      </c>
      <c r="B81" s="33"/>
      <c r="C81" s="33"/>
      <c r="D81" s="31">
        <f>SUM(D72:D80)</f>
        <v>17810</v>
      </c>
      <c r="E81" s="31">
        <f>SUM(E72:E80)</f>
        <v>17532.870000000003</v>
      </c>
      <c r="F81" s="31">
        <f>SUM(F72:F80)</f>
        <v>19560</v>
      </c>
      <c r="G81" s="31">
        <f>SUM(G72:G80)</f>
        <v>19438.5</v>
      </c>
      <c r="H81" s="31">
        <f>SUM(H72:H80)</f>
        <v>19901</v>
      </c>
    </row>
    <row r="82" spans="1:8" ht="2.25" customHeight="1" x14ac:dyDescent="0.2">
      <c r="A82" s="17"/>
      <c r="B82" s="17"/>
      <c r="C82" s="17"/>
      <c r="D82" s="13"/>
      <c r="E82" s="13"/>
      <c r="F82" s="13"/>
      <c r="G82" s="13"/>
      <c r="H82" s="13"/>
    </row>
    <row r="83" spans="1:8" ht="13.5" customHeight="1" x14ac:dyDescent="0.2">
      <c r="A83" s="17" t="s">
        <v>42</v>
      </c>
      <c r="B83" s="17"/>
      <c r="C83" s="17"/>
      <c r="D83" s="54"/>
      <c r="E83" s="54"/>
      <c r="F83" s="54"/>
      <c r="G83" s="54"/>
      <c r="H83" s="54"/>
    </row>
    <row r="84" spans="1:8" x14ac:dyDescent="0.2">
      <c r="A84" s="17"/>
      <c r="B84" s="11" t="s">
        <v>157</v>
      </c>
      <c r="C84" s="17"/>
      <c r="D84" s="38">
        <v>38000</v>
      </c>
      <c r="E84" s="38">
        <v>47132.11</v>
      </c>
      <c r="F84" s="38">
        <v>38000</v>
      </c>
      <c r="G84" s="38">
        <v>17653.009999999998</v>
      </c>
      <c r="H84" s="38">
        <v>30000</v>
      </c>
    </row>
    <row r="85" spans="1:8" x14ac:dyDescent="0.2">
      <c r="A85" s="17"/>
      <c r="B85" s="11" t="s">
        <v>179</v>
      </c>
      <c r="C85" s="17"/>
      <c r="D85" s="38">
        <v>2500</v>
      </c>
      <c r="E85" s="38"/>
      <c r="F85" s="38">
        <v>2000</v>
      </c>
      <c r="G85" s="38">
        <v>2698.75</v>
      </c>
      <c r="H85" s="38">
        <v>3508</v>
      </c>
    </row>
    <row r="86" spans="1:8" ht="13.5" thickBot="1" x14ac:dyDescent="0.25">
      <c r="A86" s="17"/>
      <c r="B86" s="11" t="s">
        <v>159</v>
      </c>
      <c r="C86" s="17"/>
      <c r="D86" s="38">
        <v>12000</v>
      </c>
      <c r="E86" s="38">
        <v>2578.48</v>
      </c>
      <c r="F86" s="38">
        <v>8000</v>
      </c>
      <c r="G86" s="38">
        <v>129</v>
      </c>
      <c r="H86" s="38">
        <v>4000</v>
      </c>
    </row>
    <row r="87" spans="1:8" ht="18" customHeight="1" thickBot="1" x14ac:dyDescent="0.25">
      <c r="A87" s="33" t="s">
        <v>158</v>
      </c>
      <c r="B87" s="36"/>
      <c r="C87" s="33"/>
      <c r="D87" s="31">
        <f>SUM(D84:D86)</f>
        <v>52500</v>
      </c>
      <c r="E87" s="31">
        <f>SUM(E84:E86)</f>
        <v>49710.590000000004</v>
      </c>
      <c r="F87" s="31">
        <f>SUM(F84:F86)</f>
        <v>48000</v>
      </c>
      <c r="G87" s="31">
        <f>SUM(G84:G86)</f>
        <v>20480.759999999998</v>
      </c>
      <c r="H87" s="31">
        <f>SUM(H84:H86)</f>
        <v>37508</v>
      </c>
    </row>
    <row r="88" spans="1:8" ht="3.6" customHeight="1" x14ac:dyDescent="0.2">
      <c r="A88" s="17"/>
      <c r="B88" s="11"/>
      <c r="C88" s="17"/>
      <c r="D88" s="13"/>
      <c r="E88" s="13"/>
      <c r="F88" s="13"/>
      <c r="G88" s="13"/>
      <c r="H88" s="13"/>
    </row>
    <row r="89" spans="1:8" ht="16.149999999999999" customHeight="1" x14ac:dyDescent="0.2">
      <c r="A89" s="17" t="s">
        <v>43</v>
      </c>
      <c r="B89" s="17"/>
      <c r="C89" s="17"/>
      <c r="D89" s="38"/>
      <c r="E89" s="38"/>
      <c r="F89" s="38"/>
      <c r="G89" s="38"/>
      <c r="H89" s="38"/>
    </row>
    <row r="90" spans="1:8" x14ac:dyDescent="0.2">
      <c r="A90" s="11"/>
      <c r="B90" s="45" t="s">
        <v>309</v>
      </c>
      <c r="C90" s="11"/>
      <c r="D90" s="37">
        <v>30292</v>
      </c>
      <c r="E90" s="37">
        <v>20340.39</v>
      </c>
      <c r="F90" s="37">
        <v>23744</v>
      </c>
      <c r="G90" s="37">
        <v>16076.9</v>
      </c>
      <c r="H90" s="37">
        <v>19812</v>
      </c>
    </row>
    <row r="91" spans="1:8" x14ac:dyDescent="0.2">
      <c r="A91" s="11"/>
      <c r="B91" s="45" t="s">
        <v>248</v>
      </c>
      <c r="C91" s="11"/>
      <c r="D91" s="37">
        <v>2474</v>
      </c>
      <c r="E91" s="37">
        <v>2473.1999999999998</v>
      </c>
      <c r="F91" s="37">
        <v>2440</v>
      </c>
      <c r="G91" s="37">
        <v>2444.0300000000002</v>
      </c>
      <c r="H91" s="37">
        <v>2751</v>
      </c>
    </row>
    <row r="92" spans="1:8" ht="12.75" customHeight="1" x14ac:dyDescent="0.2">
      <c r="A92" s="11"/>
      <c r="B92" s="45" t="s">
        <v>257</v>
      </c>
      <c r="C92" s="11"/>
      <c r="D92" s="38">
        <v>0</v>
      </c>
      <c r="E92" s="38">
        <v>0</v>
      </c>
      <c r="F92" s="38">
        <v>0</v>
      </c>
      <c r="G92" s="38">
        <v>0</v>
      </c>
      <c r="H92" s="38">
        <v>0</v>
      </c>
    </row>
    <row r="93" spans="1:8" ht="13.9" customHeight="1" x14ac:dyDescent="0.2">
      <c r="A93" s="11"/>
      <c r="B93" s="45" t="s">
        <v>276</v>
      </c>
      <c r="C93" s="11"/>
      <c r="D93" s="38">
        <v>1982</v>
      </c>
      <c r="E93" s="38">
        <v>1821.73</v>
      </c>
      <c r="F93" s="38">
        <v>1955</v>
      </c>
      <c r="G93" s="38">
        <v>1847.1</v>
      </c>
      <c r="H93" s="38">
        <v>2127</v>
      </c>
    </row>
    <row r="94" spans="1:8" ht="13.15" customHeight="1" x14ac:dyDescent="0.2">
      <c r="A94" s="11"/>
      <c r="B94" s="11" t="s">
        <v>155</v>
      </c>
      <c r="C94" s="11"/>
      <c r="D94" s="38">
        <v>11800</v>
      </c>
      <c r="E94" s="38">
        <v>9017.9500000000007</v>
      </c>
      <c r="F94" s="38">
        <v>10000</v>
      </c>
      <c r="G94" s="38">
        <v>8946.24</v>
      </c>
      <c r="H94" s="38">
        <v>10600</v>
      </c>
    </row>
    <row r="95" spans="1:8" ht="13.15" customHeight="1" x14ac:dyDescent="0.2">
      <c r="A95" s="11"/>
      <c r="B95" s="11" t="s">
        <v>156</v>
      </c>
      <c r="C95" s="11"/>
      <c r="D95" s="38">
        <v>4700</v>
      </c>
      <c r="E95" s="38">
        <v>3673.55</v>
      </c>
      <c r="F95" s="38">
        <v>4000</v>
      </c>
      <c r="G95" s="38">
        <v>4643.29</v>
      </c>
      <c r="H95" s="38">
        <v>5000</v>
      </c>
    </row>
    <row r="96" spans="1:8" ht="14.25" customHeight="1" x14ac:dyDescent="0.2">
      <c r="A96" s="11"/>
      <c r="B96" s="11" t="s">
        <v>44</v>
      </c>
      <c r="C96" s="11"/>
      <c r="D96" s="38">
        <v>3200</v>
      </c>
      <c r="E96" s="38">
        <v>3883.85</v>
      </c>
      <c r="F96" s="38">
        <v>2325</v>
      </c>
      <c r="G96" s="38">
        <v>3536.89</v>
      </c>
      <c r="H96" s="38">
        <v>3500</v>
      </c>
    </row>
    <row r="97" spans="1:8" ht="13.5" customHeight="1" x14ac:dyDescent="0.2">
      <c r="A97" s="11"/>
      <c r="B97" s="11" t="s">
        <v>45</v>
      </c>
      <c r="C97" s="11"/>
      <c r="D97" s="38">
        <v>4000</v>
      </c>
      <c r="E97" s="38">
        <v>3647.07</v>
      </c>
      <c r="F97" s="38">
        <v>3950</v>
      </c>
      <c r="G97" s="38">
        <v>5395.19</v>
      </c>
      <c r="H97" s="38">
        <v>4400</v>
      </c>
    </row>
    <row r="98" spans="1:8" ht="13.5" customHeight="1" x14ac:dyDescent="0.2">
      <c r="A98" s="11"/>
      <c r="B98" s="45" t="s">
        <v>283</v>
      </c>
      <c r="C98" s="11"/>
      <c r="D98" s="38">
        <v>800</v>
      </c>
      <c r="E98" s="38">
        <v>550</v>
      </c>
      <c r="F98" s="38">
        <v>800</v>
      </c>
      <c r="G98" s="38">
        <v>1050</v>
      </c>
      <c r="H98" s="38">
        <v>1300</v>
      </c>
    </row>
    <row r="99" spans="1:8" ht="13.5" customHeight="1" x14ac:dyDescent="0.2">
      <c r="A99" s="11"/>
      <c r="B99" s="11" t="s">
        <v>46</v>
      </c>
      <c r="C99" s="11"/>
      <c r="D99" s="38">
        <v>750</v>
      </c>
      <c r="E99" s="38">
        <v>250</v>
      </c>
      <c r="F99" s="38">
        <v>750</v>
      </c>
      <c r="G99" s="38">
        <v>315</v>
      </c>
      <c r="H99" s="38">
        <v>1000</v>
      </c>
    </row>
    <row r="100" spans="1:8" ht="13.5" customHeight="1" x14ac:dyDescent="0.2">
      <c r="A100" s="11"/>
      <c r="B100" s="11" t="s">
        <v>47</v>
      </c>
      <c r="C100" s="11"/>
      <c r="D100" s="38">
        <v>1200</v>
      </c>
      <c r="E100" s="38">
        <v>596.95000000000005</v>
      </c>
      <c r="F100" s="38">
        <v>1230</v>
      </c>
      <c r="G100" s="38">
        <v>2410.62</v>
      </c>
      <c r="H100" s="38">
        <v>2000</v>
      </c>
    </row>
    <row r="101" spans="1:8" ht="13.5" customHeight="1" x14ac:dyDescent="0.2">
      <c r="A101" s="11"/>
      <c r="B101" s="45" t="s">
        <v>310</v>
      </c>
      <c r="C101" s="11"/>
      <c r="D101" s="38">
        <v>6105</v>
      </c>
      <c r="E101" s="38">
        <v>4563.32</v>
      </c>
      <c r="F101" s="38">
        <v>4749</v>
      </c>
      <c r="G101" s="38">
        <v>4700</v>
      </c>
      <c r="H101" s="38">
        <v>1500</v>
      </c>
    </row>
    <row r="102" spans="1:8" ht="17.45" customHeight="1" thickBot="1" x14ac:dyDescent="0.25">
      <c r="A102" s="11"/>
      <c r="B102" s="11" t="s">
        <v>177</v>
      </c>
      <c r="C102" s="11"/>
      <c r="D102" s="38">
        <v>5000</v>
      </c>
      <c r="E102" s="38">
        <v>4578.63</v>
      </c>
      <c r="F102" s="38">
        <v>5000</v>
      </c>
      <c r="G102" s="38">
        <v>2966.93</v>
      </c>
      <c r="H102" s="38">
        <v>7000</v>
      </c>
    </row>
    <row r="103" spans="1:8" ht="19.149999999999999" customHeight="1" thickBot="1" x14ac:dyDescent="0.25">
      <c r="A103" s="33" t="s">
        <v>48</v>
      </c>
      <c r="B103" s="33"/>
      <c r="C103" s="33"/>
      <c r="D103" s="31">
        <f>SUM(D90:D102)</f>
        <v>72303</v>
      </c>
      <c r="E103" s="31">
        <f>SUM(E90:E102)</f>
        <v>55396.639999999999</v>
      </c>
      <c r="F103" s="31">
        <f>SUM(F90:F102)</f>
        <v>60943</v>
      </c>
      <c r="G103" s="31">
        <f>SUM(G90:G102)</f>
        <v>54332.19</v>
      </c>
      <c r="H103" s="31">
        <f>SUM(H90:H102)</f>
        <v>60990</v>
      </c>
    </row>
    <row r="104" spans="1:8" ht="16.899999999999999" customHeight="1" x14ac:dyDescent="0.2">
      <c r="A104" s="17" t="s">
        <v>49</v>
      </c>
      <c r="B104" s="17"/>
      <c r="C104" s="17"/>
      <c r="D104" s="13"/>
      <c r="E104" s="13"/>
      <c r="F104" s="13"/>
      <c r="G104" s="13"/>
      <c r="H104" s="13"/>
    </row>
    <row r="105" spans="1:8" ht="13.15" customHeight="1" x14ac:dyDescent="0.2">
      <c r="A105" s="11"/>
      <c r="B105" s="45" t="s">
        <v>292</v>
      </c>
      <c r="C105" s="11"/>
      <c r="D105" s="38">
        <v>2300</v>
      </c>
      <c r="E105" s="38">
        <v>2543.9</v>
      </c>
      <c r="F105" s="38">
        <v>2300</v>
      </c>
      <c r="G105" s="38">
        <v>3031.11</v>
      </c>
      <c r="H105" s="38">
        <v>2500</v>
      </c>
    </row>
    <row r="106" spans="1:8" ht="13.9" customHeight="1" x14ac:dyDescent="0.2">
      <c r="A106" s="11"/>
      <c r="B106" s="170" t="s">
        <v>293</v>
      </c>
      <c r="C106" s="170"/>
      <c r="D106" s="38">
        <v>1000</v>
      </c>
      <c r="E106" s="38">
        <v>3029.5</v>
      </c>
      <c r="F106" s="38">
        <v>800</v>
      </c>
      <c r="G106" s="38">
        <v>0</v>
      </c>
      <c r="H106" s="38">
        <v>700</v>
      </c>
    </row>
    <row r="107" spans="1:8" ht="12.6" customHeight="1" x14ac:dyDescent="0.2">
      <c r="A107" s="11"/>
      <c r="B107" s="45" t="s">
        <v>294</v>
      </c>
      <c r="C107" s="11"/>
      <c r="D107" s="38">
        <v>6000</v>
      </c>
      <c r="E107" s="38">
        <v>4071.56</v>
      </c>
      <c r="F107" s="38">
        <v>5000</v>
      </c>
      <c r="G107" s="38">
        <v>7022.13</v>
      </c>
      <c r="H107" s="38">
        <v>9000</v>
      </c>
    </row>
    <row r="108" spans="1:8" ht="15" customHeight="1" thickBot="1" x14ac:dyDescent="0.25">
      <c r="A108" s="11"/>
      <c r="B108" s="45" t="s">
        <v>295</v>
      </c>
      <c r="C108" s="11"/>
      <c r="D108" s="38">
        <v>5000</v>
      </c>
      <c r="E108" s="38">
        <v>687</v>
      </c>
      <c r="F108" s="38">
        <v>4000</v>
      </c>
      <c r="G108" s="38">
        <v>21741.86</v>
      </c>
      <c r="H108" s="38">
        <v>4000</v>
      </c>
    </row>
    <row r="109" spans="1:8" ht="15" customHeight="1" thickBot="1" x14ac:dyDescent="0.25">
      <c r="A109" s="33" t="s">
        <v>120</v>
      </c>
      <c r="B109" s="33"/>
      <c r="C109" s="33"/>
      <c r="D109" s="31">
        <f>SUM(D105:D108)</f>
        <v>14300</v>
      </c>
      <c r="E109" s="31">
        <f>SUM(E105:E108)</f>
        <v>10331.959999999999</v>
      </c>
      <c r="F109" s="31">
        <f>SUM(F105:F108)</f>
        <v>12100</v>
      </c>
      <c r="G109" s="31">
        <f>SUM(G105:G108)</f>
        <v>31795.1</v>
      </c>
      <c r="H109" s="31">
        <f>SUM(H105:H108)</f>
        <v>16200</v>
      </c>
    </row>
    <row r="110" spans="1:8" ht="1.9" customHeight="1" x14ac:dyDescent="0.2">
      <c r="A110" s="17"/>
      <c r="B110" s="17"/>
      <c r="C110" s="17"/>
      <c r="D110" s="13"/>
      <c r="E110" s="13"/>
      <c r="F110" s="13"/>
      <c r="G110" s="13"/>
      <c r="H110" s="13"/>
    </row>
    <row r="111" spans="1:8" x14ac:dyDescent="0.2">
      <c r="A111" s="17" t="s">
        <v>50</v>
      </c>
      <c r="B111" s="17"/>
      <c r="C111" s="17"/>
      <c r="D111" s="38"/>
      <c r="E111" s="38"/>
      <c r="F111" s="38"/>
      <c r="G111" s="38"/>
      <c r="H111" s="38"/>
    </row>
    <row r="112" spans="1:8" ht="15.6" customHeight="1" x14ac:dyDescent="0.2">
      <c r="A112" s="11"/>
      <c r="B112" s="45" t="s">
        <v>251</v>
      </c>
      <c r="C112" s="11"/>
      <c r="D112" s="38">
        <v>5000</v>
      </c>
      <c r="E112" s="38">
        <v>2655.71</v>
      </c>
      <c r="F112" s="38">
        <v>6000</v>
      </c>
      <c r="G112" s="38">
        <v>4666.45</v>
      </c>
      <c r="H112" s="38">
        <v>6200</v>
      </c>
    </row>
    <row r="113" spans="1:8" ht="16.149999999999999" customHeight="1" x14ac:dyDescent="0.2">
      <c r="A113" s="11"/>
      <c r="B113" s="11" t="s">
        <v>51</v>
      </c>
      <c r="C113" s="11"/>
      <c r="D113" s="38">
        <v>1600</v>
      </c>
      <c r="E113" s="38">
        <v>1842.6</v>
      </c>
      <c r="F113" s="38">
        <v>1600</v>
      </c>
      <c r="G113" s="38">
        <v>1960.98</v>
      </c>
      <c r="H113" s="38">
        <v>1900</v>
      </c>
    </row>
    <row r="114" spans="1:8" ht="15.6" customHeight="1" x14ac:dyDescent="0.2">
      <c r="A114" s="11"/>
      <c r="B114" s="11" t="s">
        <v>52</v>
      </c>
      <c r="C114" s="11"/>
      <c r="D114" s="38">
        <v>22500</v>
      </c>
      <c r="E114" s="38">
        <v>22282.95</v>
      </c>
      <c r="F114" s="38">
        <v>23000</v>
      </c>
      <c r="G114" s="38">
        <v>20842.05</v>
      </c>
      <c r="H114" s="38">
        <v>23000</v>
      </c>
    </row>
    <row r="115" spans="1:8" ht="18" customHeight="1" x14ac:dyDescent="0.2">
      <c r="A115" s="11"/>
      <c r="B115" s="11" t="s">
        <v>53</v>
      </c>
      <c r="C115" s="11"/>
      <c r="D115" s="38">
        <v>8000</v>
      </c>
      <c r="E115" s="38">
        <v>9726.41</v>
      </c>
      <c r="F115" s="38">
        <v>5000</v>
      </c>
      <c r="G115" s="38">
        <v>10498.25</v>
      </c>
      <c r="H115" s="38">
        <v>6000</v>
      </c>
    </row>
    <row r="116" spans="1:8" ht="15.6" customHeight="1" x14ac:dyDescent="0.2">
      <c r="A116" s="11"/>
      <c r="B116" s="11" t="s">
        <v>54</v>
      </c>
      <c r="C116" s="11"/>
      <c r="D116" s="38">
        <v>6212</v>
      </c>
      <c r="E116" s="38">
        <v>5725.24</v>
      </c>
      <c r="F116" s="38">
        <v>6000</v>
      </c>
      <c r="G116" s="38">
        <v>4169.2</v>
      </c>
      <c r="H116" s="38">
        <v>6200</v>
      </c>
    </row>
    <row r="117" spans="1:8" ht="16.899999999999999" customHeight="1" thickBot="1" x14ac:dyDescent="0.25">
      <c r="A117" s="11"/>
      <c r="B117" s="11" t="s">
        <v>55</v>
      </c>
      <c r="C117" s="11"/>
      <c r="D117" s="38">
        <v>500</v>
      </c>
      <c r="E117" s="38">
        <v>65</v>
      </c>
      <c r="F117" s="38">
        <v>0</v>
      </c>
      <c r="G117" s="38">
        <v>0</v>
      </c>
      <c r="H117" s="38">
        <v>0</v>
      </c>
    </row>
    <row r="118" spans="1:8" ht="13.9" customHeight="1" thickBot="1" x14ac:dyDescent="0.25">
      <c r="A118" s="33" t="s">
        <v>56</v>
      </c>
      <c r="B118" s="33"/>
      <c r="C118" s="33"/>
      <c r="D118" s="31">
        <f>SUM(D112:D117)</f>
        <v>43812</v>
      </c>
      <c r="E118" s="31">
        <f>SUM(E112:E117)</f>
        <v>42297.909999999996</v>
      </c>
      <c r="F118" s="31">
        <f>SUM(F112:F117)</f>
        <v>41600</v>
      </c>
      <c r="G118" s="31">
        <f>SUM(G112:G117)</f>
        <v>42136.929999999993</v>
      </c>
      <c r="H118" s="31">
        <f>SUM(H112:H117)</f>
        <v>43300</v>
      </c>
    </row>
    <row r="119" spans="1:8" ht="1.9" customHeight="1" x14ac:dyDescent="0.2">
      <c r="A119" s="17"/>
      <c r="B119" s="17"/>
      <c r="C119" s="17"/>
      <c r="D119" s="13"/>
      <c r="E119" s="13"/>
      <c r="F119" s="13"/>
      <c r="G119" s="13"/>
      <c r="H119" s="13"/>
    </row>
    <row r="120" spans="1:8" ht="14.45" customHeight="1" x14ac:dyDescent="0.2">
      <c r="A120" s="17" t="s">
        <v>171</v>
      </c>
      <c r="B120" s="17"/>
      <c r="C120" s="17"/>
      <c r="D120" s="38"/>
      <c r="E120" s="38"/>
      <c r="F120" s="38"/>
      <c r="G120" s="38"/>
      <c r="H120" s="38"/>
    </row>
    <row r="121" spans="1:8" ht="13.15" customHeight="1" x14ac:dyDescent="0.2">
      <c r="B121" s="17" t="s">
        <v>172</v>
      </c>
      <c r="C121" s="17"/>
      <c r="D121" s="38"/>
      <c r="E121" s="38"/>
      <c r="F121" s="38"/>
      <c r="G121" s="38"/>
      <c r="H121" s="38"/>
    </row>
    <row r="122" spans="1:8" ht="15" customHeight="1" x14ac:dyDescent="0.2">
      <c r="A122" s="11"/>
      <c r="B122" s="11" t="s">
        <v>57</v>
      </c>
      <c r="C122" s="11"/>
      <c r="D122" s="37">
        <v>74917</v>
      </c>
      <c r="E122" s="37">
        <v>74917.17</v>
      </c>
      <c r="F122" s="37">
        <v>73947</v>
      </c>
      <c r="G122" s="37">
        <v>73947.12</v>
      </c>
      <c r="H122" s="37">
        <v>76535</v>
      </c>
    </row>
    <row r="123" spans="1:8" ht="15" customHeight="1" x14ac:dyDescent="0.2">
      <c r="A123" s="11"/>
      <c r="B123" s="11" t="s">
        <v>58</v>
      </c>
      <c r="C123" s="11"/>
      <c r="D123" s="37">
        <v>117500</v>
      </c>
      <c r="E123" s="37">
        <v>115031.67999999999</v>
      </c>
      <c r="F123" s="37">
        <v>120000</v>
      </c>
      <c r="G123" s="37">
        <v>121244.64</v>
      </c>
      <c r="H123" s="37">
        <v>178145.6</v>
      </c>
    </row>
    <row r="124" spans="1:8" ht="15" customHeight="1" x14ac:dyDescent="0.2">
      <c r="A124" s="11"/>
      <c r="B124" s="11" t="s">
        <v>124</v>
      </c>
      <c r="C124" s="11"/>
      <c r="D124" s="37">
        <v>15000</v>
      </c>
      <c r="E124" s="37">
        <v>10634.69</v>
      </c>
      <c r="F124" s="37">
        <v>15450</v>
      </c>
      <c r="G124" s="37">
        <v>20261.72</v>
      </c>
      <c r="H124" s="37">
        <v>23870</v>
      </c>
    </row>
    <row r="125" spans="1:8" ht="15" customHeight="1" x14ac:dyDescent="0.2">
      <c r="A125" s="11"/>
      <c r="B125" s="45" t="s">
        <v>319</v>
      </c>
      <c r="C125" s="11"/>
      <c r="D125" s="37">
        <v>0</v>
      </c>
      <c r="E125" s="37">
        <v>0</v>
      </c>
      <c r="F125" s="37">
        <v>0</v>
      </c>
      <c r="G125" s="37">
        <v>5631.99</v>
      </c>
      <c r="H125" s="37">
        <v>0</v>
      </c>
    </row>
    <row r="126" spans="1:8" ht="15" customHeight="1" x14ac:dyDescent="0.2">
      <c r="A126" s="11"/>
      <c r="B126" s="45" t="s">
        <v>291</v>
      </c>
      <c r="C126" s="11"/>
      <c r="D126" s="37">
        <v>39950</v>
      </c>
      <c r="E126" s="37">
        <v>35847.040000000001</v>
      </c>
      <c r="F126" s="37">
        <v>39250</v>
      </c>
      <c r="G126" s="37">
        <v>29500.1</v>
      </c>
      <c r="H126" s="37">
        <v>40035</v>
      </c>
    </row>
    <row r="127" spans="1:8" ht="15" customHeight="1" x14ac:dyDescent="0.2">
      <c r="A127" s="11"/>
      <c r="B127" s="45" t="s">
        <v>290</v>
      </c>
      <c r="C127" s="11"/>
      <c r="D127" s="37">
        <v>0</v>
      </c>
      <c r="E127" s="37">
        <v>0</v>
      </c>
      <c r="F127" s="37">
        <v>26150</v>
      </c>
      <c r="G127" s="37">
        <v>34899.96</v>
      </c>
      <c r="H127" s="37">
        <v>27457</v>
      </c>
    </row>
    <row r="128" spans="1:8" ht="15" customHeight="1" x14ac:dyDescent="0.2">
      <c r="A128" s="11"/>
      <c r="B128" s="11" t="s">
        <v>59</v>
      </c>
      <c r="C128" s="11"/>
      <c r="D128" s="37">
        <v>145000</v>
      </c>
      <c r="E128" s="37">
        <v>125428.35</v>
      </c>
      <c r="F128" s="37">
        <v>149350</v>
      </c>
      <c r="G128" s="37">
        <v>141890.4</v>
      </c>
      <c r="H128" s="37">
        <v>118556</v>
      </c>
    </row>
    <row r="129" spans="1:8" ht="15" customHeight="1" x14ac:dyDescent="0.2">
      <c r="A129" s="11"/>
      <c r="B129" s="11" t="s">
        <v>61</v>
      </c>
      <c r="C129" s="11"/>
      <c r="D129" s="37">
        <v>8250</v>
      </c>
      <c r="E129" s="37">
        <v>11682.25</v>
      </c>
      <c r="F129" s="37">
        <v>8250</v>
      </c>
      <c r="G129" s="37">
        <v>3358</v>
      </c>
      <c r="H129" s="37">
        <v>8250</v>
      </c>
    </row>
    <row r="130" spans="1:8" ht="15" customHeight="1" x14ac:dyDescent="0.2">
      <c r="A130" s="11"/>
      <c r="B130" s="11" t="s">
        <v>62</v>
      </c>
      <c r="C130" s="11"/>
      <c r="D130" s="38">
        <v>4000</v>
      </c>
      <c r="E130" s="38">
        <v>10260.129999999999</v>
      </c>
      <c r="F130" s="38">
        <v>4000</v>
      </c>
      <c r="G130" s="38">
        <v>5009.25</v>
      </c>
      <c r="H130" s="38">
        <v>4000</v>
      </c>
    </row>
    <row r="131" spans="1:8" ht="15" customHeight="1" x14ac:dyDescent="0.2">
      <c r="A131" s="11"/>
      <c r="B131" s="45" t="s">
        <v>233</v>
      </c>
      <c r="C131" s="11"/>
      <c r="D131" s="38">
        <v>0</v>
      </c>
      <c r="E131" s="38">
        <v>63.52</v>
      </c>
      <c r="F131" s="38">
        <v>0</v>
      </c>
      <c r="G131" s="38">
        <v>0</v>
      </c>
      <c r="H131" s="38">
        <v>0</v>
      </c>
    </row>
    <row r="132" spans="1:8" ht="15" customHeight="1" x14ac:dyDescent="0.2">
      <c r="A132" s="11"/>
      <c r="B132" s="11" t="s">
        <v>64</v>
      </c>
      <c r="C132" s="11"/>
      <c r="D132" s="38">
        <v>7150</v>
      </c>
      <c r="E132" s="38">
        <v>9142.15</v>
      </c>
      <c r="F132" s="38">
        <v>7150</v>
      </c>
      <c r="G132" s="38">
        <v>6691.73</v>
      </c>
      <c r="H132" s="38">
        <v>7950</v>
      </c>
    </row>
    <row r="133" spans="1:8" ht="15" customHeight="1" x14ac:dyDescent="0.2">
      <c r="A133" s="11"/>
      <c r="B133" s="11" t="s">
        <v>126</v>
      </c>
      <c r="C133" s="11"/>
      <c r="D133" s="38">
        <v>250</v>
      </c>
      <c r="E133" s="38">
        <v>347</v>
      </c>
      <c r="F133" s="38">
        <v>250</v>
      </c>
      <c r="G133" s="38">
        <v>1290</v>
      </c>
      <c r="H133" s="38">
        <v>250</v>
      </c>
    </row>
    <row r="134" spans="1:8" ht="15" customHeight="1" x14ac:dyDescent="0.2">
      <c r="A134" s="11"/>
      <c r="B134" s="11" t="s">
        <v>65</v>
      </c>
      <c r="C134" s="11"/>
      <c r="D134" s="38">
        <v>5500</v>
      </c>
      <c r="E134" s="38">
        <v>4779.75</v>
      </c>
      <c r="F134" s="38">
        <v>5500</v>
      </c>
      <c r="G134" s="38">
        <v>5868.9</v>
      </c>
      <c r="H134" s="38">
        <v>5500</v>
      </c>
    </row>
    <row r="135" spans="1:8" ht="15" customHeight="1" x14ac:dyDescent="0.2">
      <c r="A135" s="11"/>
      <c r="B135" s="11" t="s">
        <v>66</v>
      </c>
      <c r="C135" s="11"/>
      <c r="D135" s="38">
        <v>2750</v>
      </c>
      <c r="E135" s="38">
        <v>999.52</v>
      </c>
      <c r="F135" s="38">
        <v>2750</v>
      </c>
      <c r="G135" s="38">
        <v>1440.69</v>
      </c>
      <c r="H135" s="38">
        <v>2750</v>
      </c>
    </row>
    <row r="136" spans="1:8" ht="15" customHeight="1" x14ac:dyDescent="0.2">
      <c r="A136" s="11"/>
      <c r="B136" s="45" t="s">
        <v>189</v>
      </c>
      <c r="C136" s="11"/>
      <c r="D136" s="38">
        <v>0</v>
      </c>
      <c r="E136" s="38">
        <v>0</v>
      </c>
      <c r="F136" s="38">
        <v>0</v>
      </c>
      <c r="G136" s="38">
        <v>0</v>
      </c>
      <c r="H136" s="38">
        <v>0</v>
      </c>
    </row>
    <row r="137" spans="1:8" ht="15" customHeight="1" thickBot="1" x14ac:dyDescent="0.25">
      <c r="A137" s="11"/>
      <c r="B137" s="45" t="s">
        <v>261</v>
      </c>
      <c r="C137" s="11"/>
      <c r="D137" s="38">
        <v>6000</v>
      </c>
      <c r="E137" s="38">
        <v>3086.07</v>
      </c>
      <c r="F137" s="38">
        <v>6970</v>
      </c>
      <c r="G137" s="38">
        <v>3950.66</v>
      </c>
      <c r="H137" s="38">
        <v>7301.6</v>
      </c>
    </row>
    <row r="138" spans="1:8" ht="17.45" customHeight="1" thickBot="1" x14ac:dyDescent="0.25">
      <c r="A138" s="16"/>
      <c r="B138" s="33" t="s">
        <v>67</v>
      </c>
      <c r="C138" s="33"/>
      <c r="D138" s="31">
        <f>SUM(D122:D137)</f>
        <v>426267</v>
      </c>
      <c r="E138" s="31">
        <f>SUM(E122:E137)</f>
        <v>402219.32000000007</v>
      </c>
      <c r="F138" s="31">
        <f>SUM(F122:F137)</f>
        <v>459017</v>
      </c>
      <c r="G138" s="31">
        <f>SUM(G122:G137)</f>
        <v>454985.16000000003</v>
      </c>
      <c r="H138" s="31">
        <f>SUM(H122:H137)</f>
        <v>500600.19999999995</v>
      </c>
    </row>
    <row r="139" spans="1:8" ht="1.9" customHeight="1" x14ac:dyDescent="0.2">
      <c r="A139" s="17"/>
      <c r="B139" s="17"/>
      <c r="C139" s="17"/>
      <c r="D139" s="13"/>
      <c r="E139" s="13"/>
      <c r="F139" s="13"/>
      <c r="G139" s="13"/>
      <c r="H139" s="13"/>
    </row>
    <row r="140" spans="1:8" ht="13.9" customHeight="1" x14ac:dyDescent="0.2">
      <c r="B140" s="17" t="s">
        <v>173</v>
      </c>
      <c r="C140" s="17"/>
      <c r="D140" s="13"/>
      <c r="E140" s="13"/>
      <c r="F140" s="13"/>
      <c r="G140" s="13"/>
      <c r="H140" s="13"/>
    </row>
    <row r="141" spans="1:8" ht="13.9" customHeight="1" x14ac:dyDescent="0.2">
      <c r="A141" s="11"/>
      <c r="B141" s="11" t="s">
        <v>149</v>
      </c>
      <c r="C141" s="11"/>
      <c r="D141" s="37">
        <v>6000</v>
      </c>
      <c r="E141" s="37">
        <v>5523</v>
      </c>
      <c r="F141" s="37">
        <v>6000</v>
      </c>
      <c r="G141" s="37">
        <v>0</v>
      </c>
      <c r="H141" s="37">
        <v>3000</v>
      </c>
    </row>
    <row r="142" spans="1:8" ht="15" customHeight="1" x14ac:dyDescent="0.2">
      <c r="A142" s="11"/>
      <c r="B142" s="11" t="s">
        <v>60</v>
      </c>
      <c r="C142" s="11"/>
      <c r="D142" s="37">
        <v>34250</v>
      </c>
      <c r="E142" s="37">
        <v>20957.78</v>
      </c>
      <c r="F142" s="37">
        <v>36000</v>
      </c>
      <c r="G142" s="37">
        <v>31387.63</v>
      </c>
      <c r="H142" s="37">
        <v>40700</v>
      </c>
    </row>
    <row r="143" spans="1:8" ht="15" customHeight="1" x14ac:dyDescent="0.2">
      <c r="A143" s="11"/>
      <c r="B143" s="48" t="s">
        <v>254</v>
      </c>
      <c r="C143" s="11"/>
      <c r="D143" s="37">
        <v>1000</v>
      </c>
      <c r="E143" s="37">
        <v>616.35</v>
      </c>
      <c r="F143" s="37">
        <v>1000</v>
      </c>
      <c r="G143" s="37">
        <v>301.74</v>
      </c>
      <c r="H143" s="37">
        <v>1000</v>
      </c>
    </row>
    <row r="144" spans="1:8" ht="15" customHeight="1" x14ac:dyDescent="0.2">
      <c r="A144" s="11"/>
      <c r="B144" s="45" t="s">
        <v>63</v>
      </c>
      <c r="C144" s="11"/>
      <c r="D144" s="38">
        <v>500</v>
      </c>
      <c r="E144" s="38">
        <v>0</v>
      </c>
      <c r="F144" s="38">
        <v>500</v>
      </c>
      <c r="G144" s="38">
        <v>0</v>
      </c>
      <c r="H144" s="38">
        <v>500</v>
      </c>
    </row>
    <row r="145" spans="1:9" ht="15" customHeight="1" x14ac:dyDescent="0.2">
      <c r="A145" s="11"/>
      <c r="B145" s="45" t="s">
        <v>209</v>
      </c>
      <c r="C145" s="11"/>
      <c r="D145" s="37">
        <v>9500</v>
      </c>
      <c r="E145" s="37">
        <v>1158.51</v>
      </c>
      <c r="F145" s="37">
        <v>4500</v>
      </c>
      <c r="G145" s="37">
        <v>1555</v>
      </c>
      <c r="H145" s="37">
        <v>2500</v>
      </c>
    </row>
    <row r="146" spans="1:9" ht="15" customHeight="1" x14ac:dyDescent="0.2">
      <c r="A146" s="11"/>
      <c r="B146" s="45" t="s">
        <v>258</v>
      </c>
      <c r="C146" s="11"/>
      <c r="D146" s="37">
        <v>0</v>
      </c>
      <c r="E146" s="37">
        <v>158.5</v>
      </c>
      <c r="F146" s="37">
        <v>0</v>
      </c>
      <c r="G146" s="37">
        <v>0</v>
      </c>
      <c r="H146" s="37">
        <v>0</v>
      </c>
    </row>
    <row r="147" spans="1:9" ht="15" customHeight="1" x14ac:dyDescent="0.2">
      <c r="A147" s="11"/>
      <c r="B147" s="45" t="s">
        <v>263</v>
      </c>
      <c r="C147" s="11"/>
      <c r="D147" s="37">
        <v>0</v>
      </c>
      <c r="E147" s="37">
        <v>0</v>
      </c>
      <c r="F147" s="37">
        <v>0</v>
      </c>
      <c r="G147" s="37">
        <v>0</v>
      </c>
      <c r="H147" s="37">
        <v>0</v>
      </c>
    </row>
    <row r="148" spans="1:9" ht="15" customHeight="1" x14ac:dyDescent="0.2">
      <c r="A148" s="11"/>
      <c r="B148" s="45" t="s">
        <v>264</v>
      </c>
      <c r="C148" s="11"/>
      <c r="D148" s="37">
        <v>0</v>
      </c>
      <c r="E148" s="37">
        <v>0</v>
      </c>
      <c r="F148" s="37">
        <v>0</v>
      </c>
      <c r="G148" s="37">
        <v>0</v>
      </c>
      <c r="H148" s="37">
        <v>0</v>
      </c>
    </row>
    <row r="149" spans="1:9" ht="15" customHeight="1" x14ac:dyDescent="0.2">
      <c r="A149" s="11"/>
      <c r="B149" s="45" t="s">
        <v>265</v>
      </c>
      <c r="C149" s="11"/>
      <c r="D149" s="37">
        <v>0</v>
      </c>
      <c r="E149" s="37">
        <v>0</v>
      </c>
      <c r="F149" s="37">
        <v>0</v>
      </c>
      <c r="G149" s="37">
        <v>0</v>
      </c>
      <c r="H149" s="37">
        <v>0</v>
      </c>
    </row>
    <row r="150" spans="1:9" ht="15" customHeight="1" thickBot="1" x14ac:dyDescent="0.25">
      <c r="B150" s="9" t="s">
        <v>241</v>
      </c>
      <c r="D150" s="15">
        <v>3000</v>
      </c>
      <c r="E150" s="15">
        <v>411.04</v>
      </c>
      <c r="F150" s="15">
        <v>3000</v>
      </c>
      <c r="G150" s="15">
        <v>145.80000000000001</v>
      </c>
      <c r="H150" s="15">
        <v>3000</v>
      </c>
    </row>
    <row r="151" spans="1:9" ht="16.149999999999999" customHeight="1" thickBot="1" x14ac:dyDescent="0.25">
      <c r="A151" s="35"/>
      <c r="B151" s="33" t="s">
        <v>174</v>
      </c>
      <c r="C151" s="33"/>
      <c r="D151" s="39">
        <f>SUM(D141:D150)</f>
        <v>54250</v>
      </c>
      <c r="E151" s="39">
        <f>SUM(E141:E150)</f>
        <v>28825.179999999997</v>
      </c>
      <c r="F151" s="39">
        <f>SUM(F141:F150)</f>
        <v>51000</v>
      </c>
      <c r="G151" s="39">
        <f>SUM(G141:G150)</f>
        <v>33390.170000000006</v>
      </c>
      <c r="H151" s="39">
        <f>SUM(H141:H150)</f>
        <v>50700</v>
      </c>
    </row>
    <row r="152" spans="1:9" ht="1.9" customHeight="1" x14ac:dyDescent="0.2">
      <c r="A152" s="11"/>
      <c r="B152" s="11"/>
      <c r="C152" s="11"/>
      <c r="D152" s="38"/>
      <c r="E152" s="38"/>
      <c r="F152" s="38"/>
      <c r="G152" s="38"/>
      <c r="H152" s="38"/>
    </row>
    <row r="153" spans="1:9" ht="16.899999999999999" customHeight="1" x14ac:dyDescent="0.2">
      <c r="A153" s="11"/>
      <c r="B153" s="161"/>
      <c r="C153" s="162" t="s">
        <v>277</v>
      </c>
      <c r="D153" s="163">
        <f>SUM(D138,D151)</f>
        <v>480517</v>
      </c>
      <c r="E153" s="163">
        <f>SUM(E138,E151)</f>
        <v>431044.50000000006</v>
      </c>
      <c r="F153" s="163">
        <f>SUM(F138,F151)</f>
        <v>510017</v>
      </c>
      <c r="G153" s="163">
        <f>SUM(G138,G151)</f>
        <v>488375.33</v>
      </c>
      <c r="H153" s="163">
        <f>SUM(H138,H151)</f>
        <v>551300.19999999995</v>
      </c>
    </row>
    <row r="154" spans="1:9" ht="14.45" customHeight="1" x14ac:dyDescent="0.2">
      <c r="A154" s="17" t="s">
        <v>68</v>
      </c>
      <c r="B154" s="17"/>
      <c r="C154" s="17"/>
      <c r="D154" s="38"/>
      <c r="E154" s="38"/>
      <c r="F154" s="38"/>
      <c r="G154" s="38"/>
      <c r="H154" s="38"/>
    </row>
    <row r="155" spans="1:9" s="3" customFormat="1" ht="15" customHeight="1" x14ac:dyDescent="0.2">
      <c r="A155" s="45"/>
      <c r="B155" s="45" t="s">
        <v>234</v>
      </c>
      <c r="C155" s="45"/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73"/>
    </row>
    <row r="156" spans="1:9" s="3" customFormat="1" ht="15" customHeight="1" x14ac:dyDescent="0.2">
      <c r="A156" s="45"/>
      <c r="B156" s="45" t="s">
        <v>235</v>
      </c>
      <c r="C156" s="45"/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73"/>
    </row>
    <row r="157" spans="1:9" ht="15" customHeight="1" x14ac:dyDescent="0.2">
      <c r="A157" s="11"/>
      <c r="B157" s="11" t="s">
        <v>69</v>
      </c>
      <c r="C157" s="11"/>
      <c r="D157" s="38">
        <v>16200</v>
      </c>
      <c r="E157" s="38">
        <v>14762</v>
      </c>
      <c r="F157" s="38">
        <v>16200</v>
      </c>
      <c r="G157" s="38">
        <v>17446</v>
      </c>
      <c r="H157" s="38">
        <v>16200</v>
      </c>
    </row>
    <row r="158" spans="1:9" ht="15.6" customHeight="1" x14ac:dyDescent="0.2">
      <c r="A158" s="11"/>
      <c r="B158" s="11" t="s">
        <v>70</v>
      </c>
      <c r="C158" s="11"/>
      <c r="D158" s="37">
        <v>12000</v>
      </c>
      <c r="E158" s="37">
        <v>12903.17</v>
      </c>
      <c r="F158" s="37">
        <v>12800</v>
      </c>
      <c r="G158" s="37">
        <v>12353.45</v>
      </c>
      <c r="H158" s="37">
        <v>12354</v>
      </c>
    </row>
    <row r="159" spans="1:9" ht="15" customHeight="1" thickBot="1" x14ac:dyDescent="0.25">
      <c r="A159" s="11"/>
      <c r="B159" s="11" t="s">
        <v>71</v>
      </c>
      <c r="C159" s="11"/>
      <c r="D159" s="38">
        <v>24000</v>
      </c>
      <c r="E159" s="38">
        <v>24000</v>
      </c>
      <c r="F159" s="38">
        <v>24000</v>
      </c>
      <c r="G159" s="38">
        <v>24000</v>
      </c>
      <c r="H159" s="38">
        <v>24000</v>
      </c>
    </row>
    <row r="160" spans="1:9" ht="13.15" customHeight="1" thickBot="1" x14ac:dyDescent="0.25">
      <c r="A160" s="33" t="s">
        <v>72</v>
      </c>
      <c r="B160" s="33"/>
      <c r="C160" s="33"/>
      <c r="D160" s="31">
        <f>SUM(D155:D159)</f>
        <v>52200</v>
      </c>
      <c r="E160" s="31">
        <f>SUM(E155:E159)</f>
        <v>51665.17</v>
      </c>
      <c r="F160" s="31">
        <f>SUM(F155:F159)</f>
        <v>53000</v>
      </c>
      <c r="G160" s="31">
        <f>SUM(G155:G159)</f>
        <v>53799.45</v>
      </c>
      <c r="H160" s="31">
        <f>SUM(H155:H159)</f>
        <v>52554</v>
      </c>
    </row>
    <row r="161" spans="1:8" ht="15" customHeight="1" x14ac:dyDescent="0.2">
      <c r="A161" s="17" t="s">
        <v>73</v>
      </c>
      <c r="B161" s="17"/>
      <c r="C161" s="17"/>
      <c r="D161" s="38"/>
      <c r="E161" s="38"/>
      <c r="F161" s="38"/>
      <c r="G161" s="38"/>
      <c r="H161" s="38"/>
    </row>
    <row r="162" spans="1:8" ht="15" customHeight="1" x14ac:dyDescent="0.2">
      <c r="A162" s="11"/>
      <c r="B162" s="45" t="s">
        <v>314</v>
      </c>
      <c r="C162" s="11"/>
      <c r="D162" s="37">
        <v>8000</v>
      </c>
      <c r="E162" s="37">
        <v>7730</v>
      </c>
      <c r="F162" s="37">
        <v>8000</v>
      </c>
      <c r="G162" s="37">
        <v>18260.25</v>
      </c>
      <c r="H162" s="37">
        <v>9000</v>
      </c>
    </row>
    <row r="163" spans="1:8" ht="16.899999999999999" customHeight="1" x14ac:dyDescent="0.2">
      <c r="A163" s="11"/>
      <c r="B163" s="11" t="s">
        <v>154</v>
      </c>
      <c r="C163" s="11"/>
      <c r="D163" s="37">
        <v>6000</v>
      </c>
      <c r="E163" s="37">
        <v>2728</v>
      </c>
      <c r="F163" s="37">
        <v>6000</v>
      </c>
      <c r="G163" s="37">
        <v>4484</v>
      </c>
      <c r="H163" s="37">
        <v>5000</v>
      </c>
    </row>
    <row r="164" spans="1:8" ht="16.899999999999999" customHeight="1" thickBot="1" x14ac:dyDescent="0.25">
      <c r="A164" s="11"/>
      <c r="B164" s="11" t="s">
        <v>175</v>
      </c>
      <c r="C164" s="11"/>
      <c r="D164" s="37">
        <v>300</v>
      </c>
      <c r="E164" s="37">
        <v>27</v>
      </c>
      <c r="F164" s="37">
        <v>300</v>
      </c>
      <c r="G164" s="37">
        <v>40.5</v>
      </c>
      <c r="H164" s="37">
        <v>300</v>
      </c>
    </row>
    <row r="165" spans="1:8" ht="16.5" customHeight="1" thickBot="1" x14ac:dyDescent="0.25">
      <c r="A165" s="33" t="s">
        <v>74</v>
      </c>
      <c r="B165" s="33"/>
      <c r="C165" s="33"/>
      <c r="D165" s="31">
        <f>SUM(D162:D164)</f>
        <v>14300</v>
      </c>
      <c r="E165" s="31">
        <f>SUM(E162:E164)</f>
        <v>10485</v>
      </c>
      <c r="F165" s="31">
        <f>SUM(F162:F164)</f>
        <v>14300</v>
      </c>
      <c r="G165" s="31">
        <f>SUM(G162:G164)</f>
        <v>22784.75</v>
      </c>
      <c r="H165" s="31">
        <f>SUM(H162:H164)</f>
        <v>14300</v>
      </c>
    </row>
    <row r="166" spans="1:8" ht="3.6" customHeight="1" x14ac:dyDescent="0.2">
      <c r="A166" s="17"/>
      <c r="B166" s="17"/>
      <c r="C166" s="17"/>
      <c r="D166" s="13"/>
      <c r="E166" s="13"/>
      <c r="F166" s="13"/>
      <c r="G166" s="13"/>
      <c r="H166" s="13"/>
    </row>
    <row r="167" spans="1:8" ht="12" customHeight="1" x14ac:dyDescent="0.2">
      <c r="A167" s="17" t="s">
        <v>75</v>
      </c>
      <c r="B167" s="17"/>
      <c r="C167" s="17"/>
      <c r="D167" s="37"/>
      <c r="E167" s="37"/>
      <c r="F167" s="37"/>
      <c r="G167" s="37"/>
      <c r="H167" s="37"/>
    </row>
    <row r="168" spans="1:8" ht="15" customHeight="1" x14ac:dyDescent="0.2">
      <c r="A168" s="11"/>
      <c r="B168" s="45" t="s">
        <v>313</v>
      </c>
      <c r="C168" s="11"/>
      <c r="D168" s="37">
        <v>12100</v>
      </c>
      <c r="E168" s="37">
        <v>8132.44</v>
      </c>
      <c r="F168" s="37">
        <v>12000</v>
      </c>
      <c r="G168" s="37">
        <v>12389.61</v>
      </c>
      <c r="H168" s="37">
        <v>11000</v>
      </c>
    </row>
    <row r="169" spans="1:8" ht="14.45" customHeight="1" x14ac:dyDescent="0.2">
      <c r="A169" s="11"/>
      <c r="B169" s="45" t="s">
        <v>182</v>
      </c>
      <c r="C169" s="11"/>
      <c r="D169" s="37">
        <v>1500</v>
      </c>
      <c r="E169" s="37">
        <v>0</v>
      </c>
      <c r="F169" s="37">
        <v>1400</v>
      </c>
      <c r="G169" s="37">
        <v>1080</v>
      </c>
      <c r="H169" s="37">
        <v>1000</v>
      </c>
    </row>
    <row r="170" spans="1:8" ht="14.45" customHeight="1" x14ac:dyDescent="0.2">
      <c r="A170" s="11"/>
      <c r="B170" s="45" t="s">
        <v>183</v>
      </c>
      <c r="C170" s="11"/>
      <c r="D170" s="37">
        <v>175</v>
      </c>
      <c r="E170" s="37">
        <v>0</v>
      </c>
      <c r="F170" s="37">
        <v>175</v>
      </c>
      <c r="G170" s="37">
        <v>105</v>
      </c>
      <c r="H170" s="37">
        <v>175</v>
      </c>
    </row>
    <row r="171" spans="1:8" ht="14.45" customHeight="1" x14ac:dyDescent="0.2">
      <c r="A171" s="11"/>
      <c r="B171" s="45" t="s">
        <v>192</v>
      </c>
      <c r="C171" s="11"/>
      <c r="D171" s="37">
        <v>100</v>
      </c>
      <c r="E171" s="37">
        <v>0</v>
      </c>
      <c r="F171" s="37">
        <v>100</v>
      </c>
      <c r="G171" s="37">
        <v>64.239999999999995</v>
      </c>
      <c r="H171" s="37">
        <v>125</v>
      </c>
    </row>
    <row r="172" spans="1:8" ht="15.6" customHeight="1" x14ac:dyDescent="0.2">
      <c r="A172" s="11"/>
      <c r="B172" s="11" t="s">
        <v>76</v>
      </c>
      <c r="C172" s="11"/>
      <c r="D172" s="37">
        <v>400</v>
      </c>
      <c r="E172" s="37">
        <v>0</v>
      </c>
      <c r="F172" s="37">
        <v>375</v>
      </c>
      <c r="G172" s="37">
        <v>160</v>
      </c>
      <c r="H172" s="37">
        <v>375</v>
      </c>
    </row>
    <row r="173" spans="1:8" ht="14.45" customHeight="1" x14ac:dyDescent="0.2">
      <c r="A173" s="11"/>
      <c r="B173" s="45" t="s">
        <v>262</v>
      </c>
      <c r="C173" s="11"/>
      <c r="D173" s="37">
        <v>0</v>
      </c>
      <c r="E173" s="37">
        <v>0</v>
      </c>
      <c r="F173" s="37">
        <v>0</v>
      </c>
      <c r="G173" s="37">
        <v>0</v>
      </c>
      <c r="H173" s="37">
        <v>0</v>
      </c>
    </row>
    <row r="174" spans="1:8" ht="15.6" customHeight="1" thickBot="1" x14ac:dyDescent="0.25">
      <c r="A174" s="11"/>
      <c r="B174" s="11" t="s">
        <v>180</v>
      </c>
      <c r="C174" s="11"/>
      <c r="D174" s="29">
        <v>0</v>
      </c>
      <c r="E174" s="29">
        <v>350.2</v>
      </c>
      <c r="F174" s="29">
        <v>0</v>
      </c>
      <c r="G174" s="29">
        <v>0</v>
      </c>
      <c r="H174" s="29">
        <v>0</v>
      </c>
    </row>
    <row r="175" spans="1:8" ht="17.45" customHeight="1" thickBot="1" x14ac:dyDescent="0.25">
      <c r="A175" s="33" t="s">
        <v>77</v>
      </c>
      <c r="B175" s="33"/>
      <c r="C175" s="33"/>
      <c r="D175" s="31">
        <f>SUM(D168:D174)</f>
        <v>14275</v>
      </c>
      <c r="E175" s="31">
        <f>SUM(E168:E174)</f>
        <v>8482.64</v>
      </c>
      <c r="F175" s="31">
        <f>SUM(F168:F174)</f>
        <v>14050</v>
      </c>
      <c r="G175" s="31">
        <f>SUM(G168:G174)</f>
        <v>13798.85</v>
      </c>
      <c r="H175" s="31">
        <f>SUM(H168:H174)</f>
        <v>12675</v>
      </c>
    </row>
    <row r="176" spans="1:8" ht="4.1500000000000004" customHeight="1" x14ac:dyDescent="0.2">
      <c r="A176" s="17"/>
      <c r="B176" s="17"/>
      <c r="C176" s="17"/>
      <c r="D176" s="13"/>
      <c r="E176" s="13"/>
      <c r="F176" s="13"/>
      <c r="G176" s="13"/>
      <c r="H176" s="13"/>
    </row>
    <row r="177" spans="1:9" ht="15" customHeight="1" x14ac:dyDescent="0.2">
      <c r="A177" s="17" t="s">
        <v>78</v>
      </c>
      <c r="B177" s="17"/>
      <c r="C177" s="17"/>
      <c r="D177" s="38"/>
      <c r="E177" s="38"/>
      <c r="F177" s="38"/>
      <c r="G177" s="38"/>
      <c r="H177" s="38"/>
    </row>
    <row r="178" spans="1:9" ht="15" customHeight="1" x14ac:dyDescent="0.2">
      <c r="A178" s="11"/>
      <c r="B178" s="11" t="s">
        <v>79</v>
      </c>
      <c r="C178" s="11"/>
      <c r="D178" s="37">
        <v>100</v>
      </c>
      <c r="E178" s="37">
        <v>0</v>
      </c>
      <c r="F178" s="37">
        <v>100</v>
      </c>
      <c r="G178" s="37">
        <v>0</v>
      </c>
      <c r="H178" s="37">
        <v>200</v>
      </c>
    </row>
    <row r="179" spans="1:9" ht="15" customHeight="1" x14ac:dyDescent="0.2">
      <c r="A179" s="11"/>
      <c r="B179" s="11" t="s">
        <v>80</v>
      </c>
      <c r="C179" s="11"/>
      <c r="D179" s="37">
        <v>250</v>
      </c>
      <c r="E179" s="37">
        <v>0</v>
      </c>
      <c r="F179" s="37">
        <v>250</v>
      </c>
      <c r="G179" s="37">
        <v>0</v>
      </c>
      <c r="H179" s="37">
        <v>400</v>
      </c>
    </row>
    <row r="180" spans="1:9" ht="14.45" customHeight="1" x14ac:dyDescent="0.2">
      <c r="A180" s="11"/>
      <c r="B180" s="45" t="s">
        <v>215</v>
      </c>
      <c r="C180" s="11"/>
      <c r="D180" s="37">
        <v>10</v>
      </c>
      <c r="E180" s="37">
        <v>0</v>
      </c>
      <c r="F180" s="37">
        <v>10</v>
      </c>
      <c r="G180" s="37">
        <v>0</v>
      </c>
      <c r="H180" s="37">
        <v>10</v>
      </c>
    </row>
    <row r="181" spans="1:9" ht="15.6" customHeight="1" thickBot="1" x14ac:dyDescent="0.25">
      <c r="A181" s="11"/>
      <c r="B181" s="45" t="s">
        <v>81</v>
      </c>
      <c r="C181" s="11"/>
      <c r="D181" s="37">
        <v>100</v>
      </c>
      <c r="E181" s="37">
        <v>0</v>
      </c>
      <c r="F181" s="37">
        <v>100</v>
      </c>
      <c r="G181" s="37">
        <v>100</v>
      </c>
      <c r="H181" s="37">
        <v>100</v>
      </c>
    </row>
    <row r="182" spans="1:9" ht="16.899999999999999" customHeight="1" x14ac:dyDescent="0.2">
      <c r="A182" s="109" t="s">
        <v>169</v>
      </c>
      <c r="B182" s="109"/>
      <c r="C182" s="109"/>
      <c r="D182" s="110">
        <f>SUM(D178:D181)</f>
        <v>460</v>
      </c>
      <c r="E182" s="110">
        <f>SUM(E178:E181)</f>
        <v>0</v>
      </c>
      <c r="F182" s="110">
        <f>SUM(F178:F181)</f>
        <v>460</v>
      </c>
      <c r="G182" s="110">
        <f>SUM(G178:G181)</f>
        <v>100</v>
      </c>
      <c r="H182" s="110">
        <f>SUM(H178:H181)</f>
        <v>710</v>
      </c>
    </row>
    <row r="183" spans="1:9" ht="1.1499999999999999" customHeight="1" x14ac:dyDescent="0.2">
      <c r="A183" s="57"/>
      <c r="B183" s="57"/>
      <c r="C183" s="57"/>
      <c r="D183" s="10"/>
      <c r="E183" s="10"/>
      <c r="F183" s="10"/>
      <c r="G183" s="10"/>
      <c r="H183" s="10"/>
    </row>
    <row r="184" spans="1:9" s="108" customFormat="1" ht="15" customHeight="1" x14ac:dyDescent="0.2">
      <c r="A184" s="111" t="s">
        <v>219</v>
      </c>
      <c r="B184" s="111"/>
      <c r="C184" s="111"/>
      <c r="D184" s="112"/>
      <c r="E184" s="112"/>
      <c r="F184" s="112"/>
      <c r="G184" s="112"/>
      <c r="H184" s="112"/>
      <c r="I184" s="78"/>
    </row>
    <row r="185" spans="1:9" ht="14.45" customHeight="1" x14ac:dyDescent="0.2">
      <c r="A185" s="41"/>
      <c r="B185" s="41" t="s">
        <v>302</v>
      </c>
      <c r="C185" s="41"/>
      <c r="D185" s="43">
        <v>7694</v>
      </c>
      <c r="E185" s="43">
        <v>5165.82</v>
      </c>
      <c r="F185" s="43">
        <v>9497</v>
      </c>
      <c r="G185" s="43">
        <v>4692.33</v>
      </c>
      <c r="H185" s="43">
        <v>6604</v>
      </c>
    </row>
    <row r="186" spans="1:9" ht="15" customHeight="1" x14ac:dyDescent="0.2">
      <c r="A186" s="41"/>
      <c r="B186" s="41" t="s">
        <v>221</v>
      </c>
      <c r="C186" s="41"/>
      <c r="D186" s="43">
        <v>14840</v>
      </c>
      <c r="E186" s="43">
        <v>14839.2</v>
      </c>
      <c r="F186" s="43">
        <v>14640</v>
      </c>
      <c r="G186" s="43">
        <v>14664</v>
      </c>
      <c r="H186" s="43">
        <v>16505</v>
      </c>
    </row>
    <row r="187" spans="1:9" ht="15" customHeight="1" x14ac:dyDescent="0.2">
      <c r="A187" s="41"/>
      <c r="B187" s="41" t="s">
        <v>225</v>
      </c>
      <c r="C187" s="41"/>
      <c r="D187" s="43">
        <v>4273</v>
      </c>
      <c r="E187" s="43">
        <v>2871.37</v>
      </c>
      <c r="F187" s="43">
        <v>5000</v>
      </c>
      <c r="G187" s="43">
        <v>3481.12</v>
      </c>
      <c r="H187" s="43">
        <v>6500</v>
      </c>
    </row>
    <row r="188" spans="1:9" ht="14.45" customHeight="1" thickBot="1" x14ac:dyDescent="0.25">
      <c r="A188" s="101"/>
      <c r="B188" s="101" t="s">
        <v>222</v>
      </c>
      <c r="C188" s="101"/>
      <c r="D188" s="102">
        <v>11891</v>
      </c>
      <c r="E188" s="102">
        <v>11790.8</v>
      </c>
      <c r="F188" s="102">
        <v>11731</v>
      </c>
      <c r="G188" s="102">
        <v>11731.2</v>
      </c>
      <c r="H188" s="102">
        <v>12761</v>
      </c>
    </row>
    <row r="189" spans="1:9" s="66" customFormat="1" ht="17.45" customHeight="1" thickBot="1" x14ac:dyDescent="0.3">
      <c r="A189" s="113"/>
      <c r="B189" s="113"/>
      <c r="C189" s="113" t="s">
        <v>197</v>
      </c>
      <c r="D189" s="114">
        <f>SUM(D185:D188)</f>
        <v>38698</v>
      </c>
      <c r="E189" s="114">
        <f>SUM(E185:E188)</f>
        <v>34667.19</v>
      </c>
      <c r="F189" s="114">
        <f>SUM(F185:F188)</f>
        <v>40868</v>
      </c>
      <c r="G189" s="114">
        <f>SUM(G185:G188)</f>
        <v>34568.65</v>
      </c>
      <c r="H189" s="114">
        <f>SUM(H185:H188)</f>
        <v>42370</v>
      </c>
      <c r="I189" s="30"/>
    </row>
    <row r="190" spans="1:9" s="66" customFormat="1" ht="2.4500000000000002" customHeight="1" x14ac:dyDescent="0.25">
      <c r="A190" s="67"/>
      <c r="B190" s="67"/>
      <c r="C190" s="67"/>
      <c r="D190" s="69"/>
      <c r="E190" s="69"/>
      <c r="F190" s="69"/>
      <c r="G190" s="69"/>
      <c r="H190" s="69"/>
      <c r="I190" s="30"/>
    </row>
    <row r="191" spans="1:9" s="107" customFormat="1" ht="13.9" customHeight="1" x14ac:dyDescent="0.2">
      <c r="A191" s="103" t="s">
        <v>220</v>
      </c>
      <c r="B191" s="103"/>
      <c r="C191" s="103"/>
      <c r="D191" s="104"/>
      <c r="E191" s="104"/>
      <c r="F191" s="104"/>
      <c r="G191" s="104"/>
      <c r="H191" s="104"/>
      <c r="I191" s="106"/>
    </row>
    <row r="192" spans="1:9" ht="15" customHeight="1" x14ac:dyDescent="0.25">
      <c r="A192" s="25"/>
      <c r="B192" s="23" t="s">
        <v>303</v>
      </c>
      <c r="C192" s="23"/>
      <c r="D192" s="52">
        <v>7694</v>
      </c>
      <c r="E192" s="52">
        <v>5165.82</v>
      </c>
      <c r="F192" s="52">
        <v>9497</v>
      </c>
      <c r="G192" s="52">
        <v>4692.33</v>
      </c>
      <c r="H192" s="52">
        <v>6604</v>
      </c>
    </row>
    <row r="193" spans="1:9" ht="15" customHeight="1" x14ac:dyDescent="0.2">
      <c r="A193" s="23"/>
      <c r="B193" s="23" t="s">
        <v>223</v>
      </c>
      <c r="C193" s="23"/>
      <c r="D193" s="52">
        <v>32152</v>
      </c>
      <c r="E193" s="52">
        <v>32151.599999999999</v>
      </c>
      <c r="F193" s="52">
        <v>31720</v>
      </c>
      <c r="G193" s="52">
        <v>31772</v>
      </c>
      <c r="H193" s="52">
        <v>35760.400000000001</v>
      </c>
    </row>
    <row r="194" spans="1:9" ht="15" customHeight="1" x14ac:dyDescent="0.2">
      <c r="A194" s="23"/>
      <c r="B194" s="23" t="s">
        <v>226</v>
      </c>
      <c r="C194" s="23"/>
      <c r="D194" s="52">
        <v>4273</v>
      </c>
      <c r="E194" s="52">
        <v>2871.35</v>
      </c>
      <c r="F194" s="52">
        <v>5000</v>
      </c>
      <c r="G194" s="52">
        <v>3523.44</v>
      </c>
      <c r="H194" s="52">
        <v>6500</v>
      </c>
    </row>
    <row r="195" spans="1:9" ht="15" customHeight="1" x14ac:dyDescent="0.2">
      <c r="A195" s="23"/>
      <c r="B195" s="23" t="s">
        <v>224</v>
      </c>
      <c r="C195" s="23"/>
      <c r="D195" s="52">
        <v>25764</v>
      </c>
      <c r="E195" s="52">
        <v>25647.33</v>
      </c>
      <c r="F195" s="52">
        <v>25418</v>
      </c>
      <c r="G195" s="52">
        <v>25417.599999999999</v>
      </c>
      <c r="H195" s="52">
        <v>27648.400000000001</v>
      </c>
    </row>
    <row r="196" spans="1:9" ht="15" customHeight="1" x14ac:dyDescent="0.2">
      <c r="A196" s="23"/>
      <c r="B196" s="23" t="s">
        <v>312</v>
      </c>
      <c r="C196" s="23"/>
      <c r="D196" s="52">
        <v>16892</v>
      </c>
      <c r="E196" s="52">
        <v>16891.2</v>
      </c>
      <c r="F196" s="52">
        <v>17514</v>
      </c>
      <c r="G196" s="52">
        <v>10104</v>
      </c>
      <c r="H196" s="52">
        <v>0</v>
      </c>
    </row>
    <row r="197" spans="1:9" ht="15.6" customHeight="1" x14ac:dyDescent="0.2">
      <c r="A197" s="23"/>
      <c r="B197" s="23" t="s">
        <v>311</v>
      </c>
      <c r="C197" s="23"/>
      <c r="D197" s="53">
        <v>18188</v>
      </c>
      <c r="E197" s="53">
        <v>18187.22</v>
      </c>
      <c r="F197" s="53">
        <v>17971</v>
      </c>
      <c r="G197" s="53">
        <v>18338.400000000001</v>
      </c>
      <c r="H197" s="53">
        <v>0</v>
      </c>
    </row>
    <row r="198" spans="1:9" ht="15.6" customHeight="1" x14ac:dyDescent="0.2">
      <c r="A198" s="23"/>
      <c r="B198" s="23" t="s">
        <v>332</v>
      </c>
      <c r="C198" s="23"/>
      <c r="D198" s="53">
        <v>0</v>
      </c>
      <c r="E198" s="53">
        <v>0</v>
      </c>
      <c r="F198" s="53">
        <v>0</v>
      </c>
      <c r="G198" s="53">
        <v>5385.6</v>
      </c>
      <c r="H198" s="53">
        <v>14320</v>
      </c>
    </row>
    <row r="199" spans="1:9" ht="15" customHeight="1" x14ac:dyDescent="0.2">
      <c r="A199" s="23"/>
      <c r="B199" s="23" t="s">
        <v>333</v>
      </c>
      <c r="C199" s="23"/>
      <c r="D199" s="53">
        <v>0</v>
      </c>
      <c r="E199" s="53">
        <v>0</v>
      </c>
      <c r="F199" s="53">
        <v>0</v>
      </c>
      <c r="G199" s="53">
        <v>4573</v>
      </c>
      <c r="H199" s="53">
        <v>14320</v>
      </c>
    </row>
    <row r="200" spans="1:9" ht="15" customHeight="1" x14ac:dyDescent="0.2">
      <c r="A200" s="61"/>
      <c r="B200" s="61" t="s">
        <v>330</v>
      </c>
      <c r="C200" s="61"/>
      <c r="D200" s="127">
        <v>0</v>
      </c>
      <c r="E200" s="127">
        <v>0</v>
      </c>
      <c r="F200" s="127">
        <v>0</v>
      </c>
      <c r="G200" s="127">
        <v>0</v>
      </c>
      <c r="H200" s="127">
        <v>3900</v>
      </c>
    </row>
    <row r="201" spans="1:9" ht="15" customHeight="1" x14ac:dyDescent="0.2">
      <c r="A201" s="61"/>
      <c r="B201" s="61" t="s">
        <v>331</v>
      </c>
      <c r="C201" s="61"/>
      <c r="D201" s="127">
        <v>2070</v>
      </c>
      <c r="E201" s="127">
        <v>956.26</v>
      </c>
      <c r="F201" s="127">
        <v>2496</v>
      </c>
      <c r="G201" s="127">
        <v>3621.64</v>
      </c>
      <c r="H201" s="127">
        <v>5876</v>
      </c>
    </row>
    <row r="202" spans="1:9" ht="14.45" customHeight="1" thickBot="1" x14ac:dyDescent="0.25">
      <c r="A202" s="61"/>
      <c r="B202" s="61" t="s">
        <v>243</v>
      </c>
      <c r="C202" s="61"/>
      <c r="D202" s="127">
        <v>2000</v>
      </c>
      <c r="E202" s="127">
        <v>0</v>
      </c>
      <c r="F202" s="127">
        <v>2000</v>
      </c>
      <c r="G202" s="127">
        <v>372.6</v>
      </c>
      <c r="H202" s="127">
        <v>2000</v>
      </c>
    </row>
    <row r="203" spans="1:9" s="66" customFormat="1" ht="15" customHeight="1" thickBot="1" x14ac:dyDescent="0.3">
      <c r="A203" s="115"/>
      <c r="B203" s="115"/>
      <c r="C203" s="115" t="s">
        <v>197</v>
      </c>
      <c r="D203" s="116">
        <f>SUM(D192:D202)</f>
        <v>109033</v>
      </c>
      <c r="E203" s="116">
        <f>SUM(E192:E202)</f>
        <v>101870.78</v>
      </c>
      <c r="F203" s="116">
        <f>SUM(F192:F202)</f>
        <v>111616</v>
      </c>
      <c r="G203" s="116">
        <f>SUM(G192:G202)</f>
        <v>107800.61</v>
      </c>
      <c r="H203" s="116">
        <f>SUM(H192:H202)</f>
        <v>116928.8</v>
      </c>
      <c r="I203" s="30"/>
    </row>
    <row r="204" spans="1:9" ht="3.6" customHeight="1" x14ac:dyDescent="0.2">
      <c r="A204" s="17"/>
      <c r="B204" s="17"/>
      <c r="C204" s="17"/>
      <c r="D204" s="13"/>
      <c r="E204" s="13"/>
      <c r="F204" s="13"/>
      <c r="G204" s="13"/>
      <c r="H204" s="13"/>
    </row>
    <row r="205" spans="1:9" ht="17.45" customHeight="1" x14ac:dyDescent="0.2">
      <c r="A205" s="17" t="s">
        <v>82</v>
      </c>
      <c r="C205" s="17"/>
      <c r="D205" s="38"/>
      <c r="E205" s="38"/>
      <c r="F205" s="38"/>
      <c r="G205" s="38"/>
      <c r="H205" s="38"/>
    </row>
    <row r="206" spans="1:9" ht="15" customHeight="1" x14ac:dyDescent="0.2">
      <c r="A206" s="11"/>
      <c r="B206" s="45" t="s">
        <v>306</v>
      </c>
      <c r="C206" s="12"/>
      <c r="D206" s="37">
        <v>25337</v>
      </c>
      <c r="E206" s="37">
        <v>15933.27</v>
      </c>
      <c r="F206" s="37">
        <v>26270</v>
      </c>
      <c r="G206" s="37">
        <v>15145.48</v>
      </c>
      <c r="H206" s="37">
        <v>0</v>
      </c>
    </row>
    <row r="207" spans="1:9" ht="15" customHeight="1" x14ac:dyDescent="0.2">
      <c r="A207" s="11"/>
      <c r="B207" s="45" t="s">
        <v>337</v>
      </c>
      <c r="C207" s="12"/>
      <c r="D207" s="37">
        <v>27281</v>
      </c>
      <c r="E207" s="37">
        <v>27280.799999999999</v>
      </c>
      <c r="F207" s="37">
        <v>26957</v>
      </c>
      <c r="G207" s="37">
        <v>27097.200000000001</v>
      </c>
      <c r="H207" s="37">
        <v>0</v>
      </c>
    </row>
    <row r="208" spans="1:9" ht="15" customHeight="1" x14ac:dyDescent="0.2">
      <c r="A208" s="11"/>
      <c r="B208" s="45" t="s">
        <v>315</v>
      </c>
      <c r="C208" s="12"/>
      <c r="D208" s="37">
        <v>0</v>
      </c>
      <c r="E208" s="37">
        <v>0</v>
      </c>
      <c r="F208" s="37">
        <v>0</v>
      </c>
      <c r="G208" s="37">
        <v>7262.4</v>
      </c>
      <c r="H208" s="37">
        <v>21480</v>
      </c>
    </row>
    <row r="209" spans="1:8" ht="15" customHeight="1" x14ac:dyDescent="0.2">
      <c r="A209" s="11"/>
      <c r="B209" s="45" t="s">
        <v>316</v>
      </c>
      <c r="C209" s="12"/>
      <c r="D209" s="37">
        <v>0</v>
      </c>
      <c r="E209" s="37">
        <v>0</v>
      </c>
      <c r="F209" s="37">
        <v>0</v>
      </c>
      <c r="G209" s="37">
        <v>6043.5</v>
      </c>
      <c r="H209" s="37">
        <v>21480</v>
      </c>
    </row>
    <row r="210" spans="1:8" ht="15" customHeight="1" x14ac:dyDescent="0.2">
      <c r="A210" s="11"/>
      <c r="B210" s="45" t="s">
        <v>288</v>
      </c>
      <c r="C210" s="12"/>
      <c r="D210" s="37">
        <v>13580</v>
      </c>
      <c r="E210" s="37">
        <v>3662.75</v>
      </c>
      <c r="F210" s="37">
        <v>11484</v>
      </c>
      <c r="G210" s="37">
        <v>16228.87</v>
      </c>
      <c r="H210" s="37">
        <v>30581</v>
      </c>
    </row>
    <row r="211" spans="1:8" ht="15" customHeight="1" x14ac:dyDescent="0.2">
      <c r="A211" s="11"/>
      <c r="B211" s="45" t="s">
        <v>244</v>
      </c>
      <c r="C211" s="12"/>
      <c r="D211" s="38">
        <v>5000</v>
      </c>
      <c r="E211" s="38">
        <v>1998.54</v>
      </c>
      <c r="F211" s="38">
        <v>4000</v>
      </c>
      <c r="G211" s="38">
        <v>3049.92</v>
      </c>
      <c r="H211" s="38">
        <v>3000</v>
      </c>
    </row>
    <row r="212" spans="1:8" ht="15" customHeight="1" x14ac:dyDescent="0.2">
      <c r="A212" s="11"/>
      <c r="B212" s="11" t="s">
        <v>83</v>
      </c>
      <c r="C212" s="12"/>
      <c r="D212" s="38">
        <v>1000</v>
      </c>
      <c r="E212" s="38">
        <v>423.8</v>
      </c>
      <c r="F212" s="38">
        <v>1000</v>
      </c>
      <c r="G212" s="38">
        <v>1186.97</v>
      </c>
      <c r="H212" s="38">
        <v>1000</v>
      </c>
    </row>
    <row r="213" spans="1:8" ht="15" customHeight="1" x14ac:dyDescent="0.2">
      <c r="A213" s="11"/>
      <c r="B213" s="11" t="s">
        <v>84</v>
      </c>
      <c r="C213" s="12"/>
      <c r="D213" s="38">
        <v>3600</v>
      </c>
      <c r="E213" s="38">
        <v>6202.09</v>
      </c>
      <c r="F213" s="38">
        <v>3800</v>
      </c>
      <c r="G213" s="38">
        <v>7996.14</v>
      </c>
      <c r="H213" s="38">
        <v>3800</v>
      </c>
    </row>
    <row r="214" spans="1:8" ht="15" customHeight="1" x14ac:dyDescent="0.2">
      <c r="A214" s="11"/>
      <c r="B214" s="11" t="s">
        <v>85</v>
      </c>
      <c r="C214" s="12"/>
      <c r="D214" s="38">
        <v>3550</v>
      </c>
      <c r="E214" s="38">
        <v>2718.06</v>
      </c>
      <c r="F214" s="38">
        <v>3550</v>
      </c>
      <c r="G214" s="38">
        <v>2574.54</v>
      </c>
      <c r="H214" s="38">
        <v>3550</v>
      </c>
    </row>
    <row r="215" spans="1:8" ht="15" customHeight="1" x14ac:dyDescent="0.2">
      <c r="A215" s="11"/>
      <c r="B215" s="45" t="s">
        <v>249</v>
      </c>
      <c r="C215" s="12"/>
      <c r="D215" s="38">
        <v>12000</v>
      </c>
      <c r="E215" s="38">
        <v>7251.76</v>
      </c>
      <c r="F215" s="38">
        <v>8000</v>
      </c>
      <c r="G215" s="38">
        <v>9905.2900000000009</v>
      </c>
      <c r="H215" s="38">
        <v>8000</v>
      </c>
    </row>
    <row r="216" spans="1:8" ht="15" customHeight="1" x14ac:dyDescent="0.2">
      <c r="A216" s="11"/>
      <c r="B216" s="45" t="s">
        <v>250</v>
      </c>
      <c r="C216" s="12"/>
      <c r="D216" s="38">
        <v>5500</v>
      </c>
      <c r="E216" s="38">
        <v>2090.56</v>
      </c>
      <c r="F216" s="38">
        <v>4000</v>
      </c>
      <c r="G216" s="38">
        <v>4577.1400000000003</v>
      </c>
      <c r="H216" s="38">
        <v>4000</v>
      </c>
    </row>
    <row r="217" spans="1:8" ht="15" customHeight="1" x14ac:dyDescent="0.2">
      <c r="A217" s="11"/>
      <c r="B217" s="45" t="s">
        <v>239</v>
      </c>
      <c r="C217" s="12"/>
      <c r="D217" s="38">
        <v>1600</v>
      </c>
      <c r="E217" s="38">
        <v>1630.04</v>
      </c>
      <c r="F217" s="38">
        <v>1700</v>
      </c>
      <c r="G217" s="38">
        <v>1341.86</v>
      </c>
      <c r="H217" s="38">
        <v>1600</v>
      </c>
    </row>
    <row r="218" spans="1:8" ht="15" customHeight="1" x14ac:dyDescent="0.2">
      <c r="A218" s="11"/>
      <c r="B218" s="11" t="s">
        <v>86</v>
      </c>
      <c r="C218" s="12"/>
      <c r="D218" s="38">
        <v>100</v>
      </c>
      <c r="E218" s="38">
        <v>117.85</v>
      </c>
      <c r="F218" s="38">
        <v>100</v>
      </c>
      <c r="G218" s="38">
        <v>0</v>
      </c>
      <c r="H218" s="38">
        <v>100</v>
      </c>
    </row>
    <row r="219" spans="1:8" ht="15" customHeight="1" x14ac:dyDescent="0.2">
      <c r="A219" s="11"/>
      <c r="B219" s="11" t="s">
        <v>87</v>
      </c>
      <c r="C219" s="12"/>
      <c r="D219" s="38">
        <v>4300</v>
      </c>
      <c r="E219" s="38">
        <v>99.93</v>
      </c>
      <c r="F219" s="38">
        <v>3300</v>
      </c>
      <c r="G219" s="38">
        <v>1527.98</v>
      </c>
      <c r="H219" s="38">
        <v>3300</v>
      </c>
    </row>
    <row r="220" spans="1:8" ht="15" customHeight="1" x14ac:dyDescent="0.2">
      <c r="A220" s="11"/>
      <c r="B220" s="11" t="s">
        <v>88</v>
      </c>
      <c r="C220" s="12"/>
      <c r="D220" s="38">
        <v>365</v>
      </c>
      <c r="E220" s="38">
        <v>430.87</v>
      </c>
      <c r="F220" s="38">
        <v>365</v>
      </c>
      <c r="G220" s="38">
        <v>1145.23</v>
      </c>
      <c r="H220" s="38">
        <v>500</v>
      </c>
    </row>
    <row r="221" spans="1:8" ht="15" customHeight="1" x14ac:dyDescent="0.2">
      <c r="A221" s="11"/>
      <c r="B221" s="11" t="s">
        <v>89</v>
      </c>
      <c r="C221" s="12"/>
      <c r="D221" s="38">
        <v>8000</v>
      </c>
      <c r="E221" s="38">
        <v>6784.23</v>
      </c>
      <c r="F221" s="38">
        <v>5000</v>
      </c>
      <c r="G221" s="38">
        <v>8464.0300000000007</v>
      </c>
      <c r="H221" s="38">
        <v>5000</v>
      </c>
    </row>
    <row r="222" spans="1:8" ht="15" customHeight="1" x14ac:dyDescent="0.2">
      <c r="A222" s="11"/>
      <c r="B222" s="11" t="s">
        <v>90</v>
      </c>
      <c r="C222" s="12"/>
      <c r="D222" s="38">
        <v>5000</v>
      </c>
      <c r="E222" s="38">
        <v>194.07</v>
      </c>
      <c r="F222" s="38">
        <v>4000</v>
      </c>
      <c r="G222" s="38">
        <v>4551.8500000000004</v>
      </c>
      <c r="H222" s="38">
        <v>5000</v>
      </c>
    </row>
    <row r="223" spans="1:8" ht="15" customHeight="1" x14ac:dyDescent="0.2">
      <c r="A223" s="11"/>
      <c r="B223" s="11" t="s">
        <v>91</v>
      </c>
      <c r="C223" s="12"/>
      <c r="D223" s="38">
        <v>550</v>
      </c>
      <c r="E223" s="38">
        <v>498.07</v>
      </c>
      <c r="F223" s="38">
        <v>550</v>
      </c>
      <c r="G223" s="38">
        <v>510.12</v>
      </c>
      <c r="H223" s="38">
        <v>500</v>
      </c>
    </row>
    <row r="224" spans="1:8" ht="15" customHeight="1" x14ac:dyDescent="0.2">
      <c r="A224" s="11"/>
      <c r="B224" s="45" t="s">
        <v>203</v>
      </c>
      <c r="C224" s="12"/>
      <c r="D224" s="38">
        <v>27500</v>
      </c>
      <c r="E224" s="38">
        <v>37166.33</v>
      </c>
      <c r="F224" s="38">
        <v>28175</v>
      </c>
      <c r="G224" s="38">
        <v>28291.43</v>
      </c>
      <c r="H224" s="38">
        <v>29000</v>
      </c>
    </row>
    <row r="225" spans="1:8" ht="15" customHeight="1" x14ac:dyDescent="0.2">
      <c r="A225" s="11"/>
      <c r="B225" s="11" t="s">
        <v>153</v>
      </c>
      <c r="C225" s="12"/>
      <c r="D225" s="38">
        <v>500</v>
      </c>
      <c r="E225" s="38">
        <v>271.08</v>
      </c>
      <c r="F225" s="38">
        <v>0</v>
      </c>
      <c r="G225" s="38">
        <v>0</v>
      </c>
      <c r="H225" s="38">
        <v>0</v>
      </c>
    </row>
    <row r="226" spans="1:8" ht="15" customHeight="1" x14ac:dyDescent="0.2">
      <c r="A226" s="11"/>
      <c r="B226" s="11" t="s">
        <v>92</v>
      </c>
      <c r="C226" s="12"/>
      <c r="D226" s="38">
        <v>2300</v>
      </c>
      <c r="E226" s="38">
        <v>1006.57</v>
      </c>
      <c r="F226" s="38">
        <v>2000</v>
      </c>
      <c r="G226" s="38">
        <v>3722.14</v>
      </c>
      <c r="H226" s="38">
        <v>2000</v>
      </c>
    </row>
    <row r="227" spans="1:8" ht="15" customHeight="1" x14ac:dyDescent="0.2">
      <c r="A227" s="11"/>
      <c r="B227" s="11" t="s">
        <v>93</v>
      </c>
      <c r="C227" s="12"/>
      <c r="D227" s="38">
        <v>2300</v>
      </c>
      <c r="E227" s="38">
        <v>1570.69</v>
      </c>
      <c r="F227" s="38">
        <v>2300</v>
      </c>
      <c r="G227" s="38">
        <v>847.14</v>
      </c>
      <c r="H227" s="38">
        <v>2100</v>
      </c>
    </row>
    <row r="228" spans="1:8" ht="15" customHeight="1" thickBot="1" x14ac:dyDescent="0.25">
      <c r="A228" s="11"/>
      <c r="B228" s="11" t="s">
        <v>178</v>
      </c>
      <c r="C228" s="12"/>
      <c r="D228" s="38">
        <v>4000</v>
      </c>
      <c r="E228" s="38">
        <v>2480.0100000000002</v>
      </c>
      <c r="F228" s="38">
        <v>4000</v>
      </c>
      <c r="G228" s="38">
        <v>3452.65</v>
      </c>
      <c r="H228" s="38">
        <v>3950</v>
      </c>
    </row>
    <row r="229" spans="1:8" ht="18" customHeight="1" thickBot="1" x14ac:dyDescent="0.25">
      <c r="A229" s="33" t="s">
        <v>94</v>
      </c>
      <c r="B229" s="16"/>
      <c r="C229" s="33"/>
      <c r="D229" s="31">
        <f>SUM(D206:D228)</f>
        <v>153363</v>
      </c>
      <c r="E229" s="31">
        <f>SUM(E206:E228)</f>
        <v>119811.37000000001</v>
      </c>
      <c r="F229" s="31">
        <f>SUM(F206:F228)</f>
        <v>140551</v>
      </c>
      <c r="G229" s="31">
        <f>SUM(G206:G228)</f>
        <v>154921.88</v>
      </c>
      <c r="H229" s="31">
        <f>SUM(H206:H228)</f>
        <v>149941</v>
      </c>
    </row>
    <row r="230" spans="1:8" ht="2.4500000000000002" customHeight="1" x14ac:dyDescent="0.2">
      <c r="A230" s="17"/>
      <c r="B230" s="17"/>
      <c r="C230" s="17"/>
      <c r="D230" s="13"/>
      <c r="E230" s="13"/>
      <c r="F230" s="13"/>
      <c r="G230" s="13"/>
      <c r="H230" s="13"/>
    </row>
    <row r="231" spans="1:8" ht="16.899999999999999" customHeight="1" x14ac:dyDescent="0.2">
      <c r="A231" s="17" t="s">
        <v>95</v>
      </c>
      <c r="B231" s="17"/>
      <c r="C231" s="17"/>
      <c r="D231" s="38"/>
      <c r="E231" s="38"/>
      <c r="F231" s="38"/>
      <c r="G231" s="38"/>
      <c r="H231" s="38"/>
    </row>
    <row r="232" spans="1:8" ht="15.6" customHeight="1" x14ac:dyDescent="0.2">
      <c r="A232" s="17"/>
      <c r="B232" s="17" t="s">
        <v>96</v>
      </c>
      <c r="C232" s="17"/>
      <c r="D232" s="38"/>
      <c r="E232" s="38"/>
      <c r="F232" s="38"/>
      <c r="G232" s="38"/>
      <c r="H232" s="38"/>
    </row>
    <row r="233" spans="1:8" ht="16.149999999999999" customHeight="1" x14ac:dyDescent="0.2">
      <c r="A233" s="11"/>
      <c r="B233" s="11"/>
      <c r="C233" s="11" t="s">
        <v>97</v>
      </c>
      <c r="D233" s="38">
        <v>3200</v>
      </c>
      <c r="E233" s="38">
        <v>4003.05</v>
      </c>
      <c r="F233" s="38">
        <v>3400</v>
      </c>
      <c r="G233" s="38">
        <v>296.19</v>
      </c>
      <c r="H233" s="38">
        <v>3400</v>
      </c>
    </row>
    <row r="234" spans="1:8" ht="16.149999999999999" customHeight="1" x14ac:dyDescent="0.2">
      <c r="A234" s="11"/>
      <c r="B234" s="11"/>
      <c r="C234" s="11" t="s">
        <v>98</v>
      </c>
      <c r="D234" s="38">
        <v>1040</v>
      </c>
      <c r="E234" s="38">
        <v>278.43</v>
      </c>
      <c r="F234" s="38">
        <v>840</v>
      </c>
      <c r="G234" s="38">
        <v>80.7</v>
      </c>
      <c r="H234" s="38">
        <v>840</v>
      </c>
    </row>
    <row r="235" spans="1:8" ht="16.149999999999999" customHeight="1" x14ac:dyDescent="0.2">
      <c r="A235" s="11"/>
      <c r="B235" s="11"/>
      <c r="C235" s="11" t="s">
        <v>122</v>
      </c>
      <c r="D235" s="38">
        <v>400</v>
      </c>
      <c r="E235" s="38">
        <v>0</v>
      </c>
      <c r="F235" s="38">
        <v>400</v>
      </c>
      <c r="G235" s="38">
        <v>0</v>
      </c>
      <c r="H235" s="38">
        <v>400</v>
      </c>
    </row>
    <row r="236" spans="1:8" ht="16.149999999999999" customHeight="1" x14ac:dyDescent="0.2">
      <c r="A236" s="11"/>
      <c r="B236" s="11"/>
      <c r="C236" s="11" t="s">
        <v>99</v>
      </c>
      <c r="D236" s="38">
        <v>1500</v>
      </c>
      <c r="E236" s="38">
        <v>0</v>
      </c>
      <c r="F236" s="38">
        <v>1500</v>
      </c>
      <c r="G236" s="38">
        <v>0</v>
      </c>
      <c r="H236" s="38">
        <v>1500</v>
      </c>
    </row>
    <row r="237" spans="1:8" ht="16.149999999999999" customHeight="1" x14ac:dyDescent="0.2">
      <c r="A237" s="11"/>
      <c r="B237" s="11"/>
      <c r="C237" s="11" t="s">
        <v>100</v>
      </c>
      <c r="D237" s="38">
        <v>500</v>
      </c>
      <c r="E237" s="38">
        <v>0</v>
      </c>
      <c r="F237" s="38">
        <v>500</v>
      </c>
      <c r="G237" s="38">
        <v>0</v>
      </c>
      <c r="H237" s="38">
        <v>500</v>
      </c>
    </row>
    <row r="238" spans="1:8" ht="16.149999999999999" customHeight="1" x14ac:dyDescent="0.2">
      <c r="A238" s="11"/>
      <c r="B238" s="11"/>
      <c r="C238" s="45" t="s">
        <v>187</v>
      </c>
      <c r="D238" s="38">
        <v>60</v>
      </c>
      <c r="E238" s="38">
        <v>0</v>
      </c>
      <c r="F238" s="38">
        <v>60</v>
      </c>
      <c r="G238" s="38">
        <v>62.9</v>
      </c>
      <c r="H238" s="38">
        <v>60</v>
      </c>
    </row>
    <row r="239" spans="1:8" ht="16.149999999999999" customHeight="1" thickBot="1" x14ac:dyDescent="0.25">
      <c r="A239" s="11"/>
      <c r="B239" s="11"/>
      <c r="C239" s="45" t="s">
        <v>202</v>
      </c>
      <c r="D239" s="38">
        <v>300</v>
      </c>
      <c r="E239" s="38">
        <v>0</v>
      </c>
      <c r="F239" s="38">
        <v>300</v>
      </c>
      <c r="G239" s="38">
        <v>0</v>
      </c>
      <c r="H239" s="38">
        <v>300</v>
      </c>
    </row>
    <row r="240" spans="1:8" ht="18" customHeight="1" thickBot="1" x14ac:dyDescent="0.25">
      <c r="A240" s="33"/>
      <c r="B240" s="33" t="s">
        <v>101</v>
      </c>
      <c r="C240" s="33"/>
      <c r="D240" s="31">
        <f>SUM(D233:D239)</f>
        <v>7000</v>
      </c>
      <c r="E240" s="31">
        <f>SUM(E233:E239)</f>
        <v>4281.4800000000005</v>
      </c>
      <c r="F240" s="31">
        <f>SUM(F233:F239)</f>
        <v>7000</v>
      </c>
      <c r="G240" s="31">
        <f>SUM(G233:G239)</f>
        <v>439.78999999999996</v>
      </c>
      <c r="H240" s="31">
        <f>SUM(H233:H239)</f>
        <v>7000</v>
      </c>
    </row>
    <row r="241" spans="1:9" ht="17.45" customHeight="1" x14ac:dyDescent="0.2">
      <c r="A241" s="17"/>
      <c r="B241" s="17" t="s">
        <v>102</v>
      </c>
      <c r="C241" s="17"/>
      <c r="D241" s="38"/>
      <c r="E241" s="38"/>
      <c r="F241" s="38"/>
      <c r="G241" s="38"/>
      <c r="H241" s="38"/>
    </row>
    <row r="242" spans="1:9" ht="16.149999999999999" customHeight="1" x14ac:dyDescent="0.2">
      <c r="A242" s="11"/>
      <c r="B242" s="11"/>
      <c r="C242" s="45" t="s">
        <v>196</v>
      </c>
      <c r="D242" s="38">
        <v>1400</v>
      </c>
      <c r="E242" s="38">
        <v>79.510000000000005</v>
      </c>
      <c r="F242" s="38">
        <v>1300</v>
      </c>
      <c r="G242" s="38">
        <v>16.53</v>
      </c>
      <c r="H242" s="38">
        <v>1300</v>
      </c>
    </row>
    <row r="243" spans="1:9" ht="16.149999999999999" customHeight="1" x14ac:dyDescent="0.2">
      <c r="A243" s="11"/>
      <c r="B243" s="11"/>
      <c r="C243" s="11" t="s">
        <v>103</v>
      </c>
      <c r="D243" s="38">
        <v>2000</v>
      </c>
      <c r="E243" s="38">
        <v>845.79</v>
      </c>
      <c r="F243" s="38">
        <v>2100</v>
      </c>
      <c r="G243" s="38">
        <v>423.43</v>
      </c>
      <c r="H243" s="38">
        <v>2100</v>
      </c>
    </row>
    <row r="244" spans="1:9" ht="16.149999999999999" customHeight="1" x14ac:dyDescent="0.2">
      <c r="A244" s="11"/>
      <c r="B244" s="11"/>
      <c r="C244" s="11" t="s">
        <v>104</v>
      </c>
      <c r="D244" s="38">
        <v>400</v>
      </c>
      <c r="E244" s="38">
        <v>0</v>
      </c>
      <c r="F244" s="38">
        <v>400</v>
      </c>
      <c r="G244" s="38">
        <v>87.7</v>
      </c>
      <c r="H244" s="38">
        <v>400</v>
      </c>
    </row>
    <row r="245" spans="1:9" ht="16.149999999999999" customHeight="1" x14ac:dyDescent="0.2">
      <c r="A245" s="11"/>
      <c r="B245" s="11"/>
      <c r="C245" s="11" t="s">
        <v>117</v>
      </c>
      <c r="D245" s="38">
        <v>2950</v>
      </c>
      <c r="E245" s="38">
        <v>1964.02</v>
      </c>
      <c r="F245" s="38">
        <v>2950</v>
      </c>
      <c r="G245" s="38">
        <v>2340.17</v>
      </c>
      <c r="H245" s="38">
        <v>2950</v>
      </c>
    </row>
    <row r="246" spans="1:9" ht="16.149999999999999" customHeight="1" thickBot="1" x14ac:dyDescent="0.25">
      <c r="A246" s="11"/>
      <c r="B246" s="11"/>
      <c r="C246" s="11" t="s">
        <v>118</v>
      </c>
      <c r="D246" s="29">
        <v>0</v>
      </c>
      <c r="E246" s="29">
        <v>83.16</v>
      </c>
      <c r="F246" s="29">
        <v>0</v>
      </c>
      <c r="G246" s="29">
        <v>0</v>
      </c>
      <c r="H246" s="29">
        <v>0</v>
      </c>
    </row>
    <row r="247" spans="1:9" ht="19.149999999999999" customHeight="1" thickBot="1" x14ac:dyDescent="0.25">
      <c r="A247" s="33"/>
      <c r="B247" s="33" t="s">
        <v>105</v>
      </c>
      <c r="C247" s="33"/>
      <c r="D247" s="82">
        <f>SUM(D242:D246)</f>
        <v>6750</v>
      </c>
      <c r="E247" s="82">
        <f>SUM(E242:E246)</f>
        <v>2972.4799999999996</v>
      </c>
      <c r="F247" s="82">
        <f>SUM(F242:F246)</f>
        <v>6750</v>
      </c>
      <c r="G247" s="82">
        <f>SUM(G242:G246)</f>
        <v>2867.83</v>
      </c>
      <c r="H247" s="82">
        <f>SUM(H242:H246)</f>
        <v>6750</v>
      </c>
    </row>
    <row r="248" spans="1:9" ht="17.45" customHeight="1" thickBot="1" x14ac:dyDescent="0.25">
      <c r="A248" s="33" t="s">
        <v>106</v>
      </c>
      <c r="B248" s="33"/>
      <c r="C248" s="33"/>
      <c r="D248" s="31">
        <f>+D247+D240</f>
        <v>13750</v>
      </c>
      <c r="E248" s="31">
        <f>+E247+E240</f>
        <v>7253.96</v>
      </c>
      <c r="F248" s="31">
        <f>+F247+F240</f>
        <v>13750</v>
      </c>
      <c r="G248" s="31">
        <f>+G247+G240</f>
        <v>3307.62</v>
      </c>
      <c r="H248" s="31">
        <f>+H247+H240</f>
        <v>13750</v>
      </c>
    </row>
    <row r="249" spans="1:9" ht="7.9" customHeight="1" thickBot="1" x14ac:dyDescent="0.25">
      <c r="A249" s="57"/>
      <c r="B249" s="57"/>
      <c r="C249" s="57"/>
      <c r="D249" s="10"/>
      <c r="E249" s="10"/>
      <c r="F249" s="10"/>
      <c r="G249" s="10"/>
      <c r="H249" s="10"/>
    </row>
    <row r="250" spans="1:9" s="1" customFormat="1" ht="24.6" customHeight="1" x14ac:dyDescent="0.2">
      <c r="A250" s="109" t="s">
        <v>275</v>
      </c>
      <c r="B250" s="109"/>
      <c r="C250" s="109"/>
      <c r="D250" s="165">
        <v>0</v>
      </c>
      <c r="E250" s="165">
        <v>0</v>
      </c>
      <c r="F250" s="165">
        <v>0</v>
      </c>
      <c r="G250" s="165">
        <v>0</v>
      </c>
      <c r="H250" s="165">
        <v>0</v>
      </c>
      <c r="I250" s="74"/>
    </row>
    <row r="251" spans="1:9" s="1" customFormat="1" ht="4.1500000000000004" customHeight="1" x14ac:dyDescent="0.2">
      <c r="A251" s="57"/>
      <c r="B251" s="57"/>
      <c r="C251" s="57"/>
      <c r="D251" s="164"/>
      <c r="E251" s="164"/>
      <c r="F251" s="164"/>
      <c r="G251" s="164"/>
      <c r="H251" s="164"/>
      <c r="I251" s="74"/>
    </row>
    <row r="252" spans="1:9" s="1" customFormat="1" ht="19.899999999999999" customHeight="1" x14ac:dyDescent="0.2">
      <c r="A252" s="169" t="s">
        <v>278</v>
      </c>
      <c r="B252" s="162"/>
      <c r="C252" s="162"/>
      <c r="D252" s="166">
        <v>0</v>
      </c>
      <c r="E252" s="166">
        <v>0</v>
      </c>
      <c r="F252" s="166">
        <v>0</v>
      </c>
      <c r="G252" s="166">
        <v>0</v>
      </c>
      <c r="H252" s="166">
        <v>0</v>
      </c>
      <c r="I252" s="74"/>
    </row>
    <row r="253" spans="1:9" s="1" customFormat="1" ht="4.9000000000000004" customHeight="1" x14ac:dyDescent="0.2">
      <c r="A253" s="57"/>
      <c r="B253" s="57"/>
      <c r="C253" s="57"/>
      <c r="D253" s="164"/>
      <c r="E253" s="164"/>
      <c r="F253" s="164"/>
      <c r="G253" s="164"/>
      <c r="H253" s="164"/>
      <c r="I253" s="74"/>
    </row>
    <row r="254" spans="1:9" ht="18" customHeight="1" x14ac:dyDescent="0.2">
      <c r="A254" s="17" t="s">
        <v>107</v>
      </c>
      <c r="B254" s="17"/>
      <c r="C254" s="17"/>
      <c r="D254" s="38"/>
      <c r="E254" s="38"/>
      <c r="F254" s="38"/>
      <c r="G254" s="38"/>
      <c r="H254" s="38"/>
    </row>
    <row r="255" spans="1:9" s="3" customFormat="1" ht="15" customHeight="1" x14ac:dyDescent="0.2">
      <c r="A255" s="45"/>
      <c r="B255" s="45" t="s">
        <v>227</v>
      </c>
      <c r="C255" s="45"/>
      <c r="D255" s="38">
        <v>0</v>
      </c>
      <c r="E255" s="38">
        <v>0</v>
      </c>
      <c r="F255" s="38">
        <v>0</v>
      </c>
      <c r="G255" s="38">
        <v>168.4</v>
      </c>
      <c r="H255" s="38">
        <v>0</v>
      </c>
      <c r="I255" s="73"/>
    </row>
    <row r="256" spans="1:9" ht="15" customHeight="1" x14ac:dyDescent="0.2">
      <c r="A256" s="11"/>
      <c r="B256" s="11" t="s">
        <v>148</v>
      </c>
      <c r="C256" s="11"/>
      <c r="D256" s="38">
        <v>0</v>
      </c>
      <c r="E256" s="38">
        <v>0</v>
      </c>
      <c r="F256" s="38">
        <v>0</v>
      </c>
      <c r="G256" s="38">
        <v>1800</v>
      </c>
      <c r="H256" s="38">
        <v>0</v>
      </c>
    </row>
    <row r="257" spans="1:8" ht="15" customHeight="1" x14ac:dyDescent="0.2">
      <c r="A257" s="11"/>
      <c r="B257" s="11" t="s">
        <v>108</v>
      </c>
      <c r="C257" s="11"/>
      <c r="D257" s="38">
        <v>0</v>
      </c>
      <c r="E257" s="38">
        <v>0</v>
      </c>
      <c r="F257" s="38">
        <v>0</v>
      </c>
      <c r="G257" s="38">
        <v>0</v>
      </c>
      <c r="H257" s="38">
        <v>0</v>
      </c>
    </row>
    <row r="258" spans="1:8" ht="15" customHeight="1" x14ac:dyDescent="0.2">
      <c r="A258" s="11"/>
      <c r="B258" s="11" t="s">
        <v>116</v>
      </c>
      <c r="C258" s="11"/>
      <c r="D258" s="38">
        <v>112000</v>
      </c>
      <c r="E258" s="38">
        <v>103690.9</v>
      </c>
      <c r="F258" s="38">
        <v>113000</v>
      </c>
      <c r="G258" s="38">
        <v>115529</v>
      </c>
      <c r="H258" s="38">
        <v>120000</v>
      </c>
    </row>
    <row r="259" spans="1:8" ht="15" customHeight="1" x14ac:dyDescent="0.2">
      <c r="A259" s="11"/>
      <c r="B259" s="45" t="s">
        <v>240</v>
      </c>
      <c r="C259" s="11"/>
      <c r="D259" s="38">
        <v>9900</v>
      </c>
      <c r="E259" s="38">
        <v>8489.52</v>
      </c>
      <c r="F259" s="38">
        <v>9000</v>
      </c>
      <c r="G259" s="38">
        <v>11121.79</v>
      </c>
      <c r="H259" s="38">
        <v>11000</v>
      </c>
    </row>
    <row r="260" spans="1:8" ht="15" customHeight="1" x14ac:dyDescent="0.2">
      <c r="A260" s="11"/>
      <c r="B260" s="45" t="s">
        <v>229</v>
      </c>
      <c r="C260" s="11"/>
      <c r="D260" s="38">
        <v>5000</v>
      </c>
      <c r="E260" s="38">
        <v>2500</v>
      </c>
      <c r="F260" s="38">
        <v>0</v>
      </c>
      <c r="G260" s="38">
        <v>0</v>
      </c>
      <c r="H260" s="38">
        <v>0</v>
      </c>
    </row>
    <row r="261" spans="1:8" ht="15" customHeight="1" x14ac:dyDescent="0.2">
      <c r="A261" s="11"/>
      <c r="B261" s="45" t="s">
        <v>301</v>
      </c>
      <c r="C261" s="11"/>
      <c r="D261" s="38">
        <v>0</v>
      </c>
      <c r="E261" s="38">
        <v>0</v>
      </c>
      <c r="F261" s="38">
        <v>0</v>
      </c>
      <c r="G261" s="38">
        <v>0</v>
      </c>
      <c r="H261" s="38">
        <v>0</v>
      </c>
    </row>
    <row r="262" spans="1:8" ht="15" customHeight="1" x14ac:dyDescent="0.2">
      <c r="A262" s="11"/>
      <c r="B262" s="11" t="s">
        <v>109</v>
      </c>
      <c r="C262" s="11"/>
      <c r="D262" s="38">
        <v>2900</v>
      </c>
      <c r="E262" s="38">
        <v>2016.88</v>
      </c>
      <c r="F262" s="38">
        <v>2500</v>
      </c>
      <c r="G262" s="38">
        <v>1851.84</v>
      </c>
      <c r="H262" s="38">
        <v>3000</v>
      </c>
    </row>
    <row r="263" spans="1:8" ht="15" customHeight="1" x14ac:dyDescent="0.2">
      <c r="A263" s="11"/>
      <c r="B263" s="11" t="s">
        <v>119</v>
      </c>
      <c r="C263" s="11"/>
      <c r="D263" s="38">
        <v>2900</v>
      </c>
      <c r="E263" s="38">
        <v>2664.89</v>
      </c>
      <c r="F263" s="38">
        <v>3000</v>
      </c>
      <c r="G263" s="38">
        <v>2216.2800000000002</v>
      </c>
      <c r="H263" s="38">
        <v>3500</v>
      </c>
    </row>
    <row r="264" spans="1:8" ht="15" customHeight="1" x14ac:dyDescent="0.2">
      <c r="A264" s="11"/>
      <c r="B264" s="45" t="s">
        <v>228</v>
      </c>
      <c r="C264" s="11"/>
      <c r="D264" s="38">
        <v>160</v>
      </c>
      <c r="E264" s="38">
        <v>160</v>
      </c>
      <c r="F264" s="38">
        <v>160</v>
      </c>
      <c r="G264" s="38">
        <v>160</v>
      </c>
      <c r="H264" s="38">
        <v>160</v>
      </c>
    </row>
    <row r="265" spans="1:8" ht="15" customHeight="1" x14ac:dyDescent="0.2">
      <c r="A265" s="11"/>
      <c r="B265" s="11" t="s">
        <v>110</v>
      </c>
      <c r="C265" s="11"/>
      <c r="D265" s="38">
        <v>123000</v>
      </c>
      <c r="E265" s="38">
        <v>100920.49</v>
      </c>
      <c r="F265" s="38">
        <v>120000</v>
      </c>
      <c r="G265" s="38">
        <v>112184.08</v>
      </c>
      <c r="H265" s="38">
        <v>113400</v>
      </c>
    </row>
    <row r="266" spans="1:8" ht="15" customHeight="1" x14ac:dyDescent="0.2">
      <c r="A266" s="11"/>
      <c r="B266" s="11" t="s">
        <v>111</v>
      </c>
      <c r="C266" s="11"/>
      <c r="D266" s="38">
        <v>276</v>
      </c>
      <c r="E266" s="38">
        <v>302.39</v>
      </c>
      <c r="F266" s="38">
        <v>276</v>
      </c>
      <c r="G266" s="38">
        <v>277.23</v>
      </c>
      <c r="H266" s="38">
        <v>308</v>
      </c>
    </row>
    <row r="267" spans="1:8" ht="15" customHeight="1" x14ac:dyDescent="0.2">
      <c r="A267" s="11"/>
      <c r="B267" s="11" t="s">
        <v>112</v>
      </c>
      <c r="C267" s="11"/>
      <c r="D267" s="38">
        <v>13500</v>
      </c>
      <c r="E267" s="38">
        <v>15081.67</v>
      </c>
      <c r="F267" s="38">
        <v>12000</v>
      </c>
      <c r="G267" s="38">
        <v>16863.759999999998</v>
      </c>
      <c r="H267" s="38">
        <v>14500</v>
      </c>
    </row>
    <row r="268" spans="1:8" ht="15" customHeight="1" x14ac:dyDescent="0.2">
      <c r="A268" s="11"/>
      <c r="B268" s="11" t="s">
        <v>113</v>
      </c>
      <c r="C268" s="11"/>
      <c r="D268" s="38">
        <v>21920</v>
      </c>
      <c r="E268" s="38">
        <v>21920</v>
      </c>
      <c r="F268" s="38">
        <v>24830</v>
      </c>
      <c r="G268" s="38">
        <v>27963</v>
      </c>
      <c r="H268" s="38">
        <v>32684</v>
      </c>
    </row>
    <row r="269" spans="1:8" ht="15" customHeight="1" x14ac:dyDescent="0.2">
      <c r="A269" s="11"/>
      <c r="B269" s="45" t="s">
        <v>339</v>
      </c>
      <c r="C269" s="11"/>
      <c r="D269" s="38">
        <v>0</v>
      </c>
      <c r="E269" s="38">
        <v>0</v>
      </c>
      <c r="F269" s="38">
        <v>0</v>
      </c>
      <c r="G269" s="38">
        <v>10000</v>
      </c>
      <c r="H269" s="38">
        <v>0</v>
      </c>
    </row>
    <row r="270" spans="1:8" ht="15" customHeight="1" x14ac:dyDescent="0.2">
      <c r="A270" s="11"/>
      <c r="B270" s="45" t="s">
        <v>266</v>
      </c>
      <c r="C270" s="11"/>
      <c r="D270" s="38">
        <v>250</v>
      </c>
      <c r="E270" s="38">
        <v>245</v>
      </c>
      <c r="F270" s="38">
        <v>250</v>
      </c>
      <c r="G270" s="38">
        <v>290</v>
      </c>
      <c r="H270" s="38">
        <v>250</v>
      </c>
    </row>
    <row r="271" spans="1:8" ht="15" customHeight="1" x14ac:dyDescent="0.2">
      <c r="A271" s="11"/>
      <c r="B271" s="45" t="s">
        <v>267</v>
      </c>
      <c r="C271" s="11"/>
      <c r="D271" s="38">
        <v>1000</v>
      </c>
      <c r="E271" s="38">
        <v>1200</v>
      </c>
      <c r="F271" s="38">
        <v>1000</v>
      </c>
      <c r="G271" s="38">
        <v>800</v>
      </c>
      <c r="H271" s="38">
        <v>1000</v>
      </c>
    </row>
    <row r="272" spans="1:8" ht="15" customHeight="1" x14ac:dyDescent="0.2">
      <c r="A272" s="11"/>
      <c r="B272" s="45" t="s">
        <v>268</v>
      </c>
      <c r="C272" s="11"/>
      <c r="D272" s="38">
        <v>500</v>
      </c>
      <c r="E272" s="38">
        <v>486.34</v>
      </c>
      <c r="F272" s="38">
        <v>500</v>
      </c>
      <c r="G272" s="38">
        <v>520.79</v>
      </c>
      <c r="H272" s="38">
        <v>500</v>
      </c>
    </row>
    <row r="273" spans="1:8" ht="15" customHeight="1" x14ac:dyDescent="0.2">
      <c r="A273" s="11"/>
      <c r="B273" s="11" t="s">
        <v>114</v>
      </c>
      <c r="C273" s="11"/>
      <c r="D273" s="38">
        <v>52000</v>
      </c>
      <c r="E273" s="38">
        <v>50380.59</v>
      </c>
      <c r="F273" s="38">
        <v>52000</v>
      </c>
      <c r="G273" s="38">
        <v>54795.5</v>
      </c>
      <c r="H273" s="38">
        <v>55000</v>
      </c>
    </row>
    <row r="274" spans="1:8" ht="15" customHeight="1" x14ac:dyDescent="0.2">
      <c r="A274" s="11"/>
      <c r="B274" s="45" t="s">
        <v>218</v>
      </c>
      <c r="C274" s="11"/>
      <c r="D274" s="38">
        <v>0</v>
      </c>
      <c r="E274" s="38">
        <v>0.6</v>
      </c>
      <c r="F274" s="38">
        <v>0</v>
      </c>
      <c r="G274" s="38">
        <v>59.93</v>
      </c>
      <c r="H274" s="38">
        <v>0</v>
      </c>
    </row>
    <row r="275" spans="1:8" ht="15" customHeight="1" thickBot="1" x14ac:dyDescent="0.25">
      <c r="A275" s="11"/>
      <c r="B275" s="45" t="s">
        <v>321</v>
      </c>
      <c r="C275" s="11"/>
      <c r="D275" s="38">
        <v>0</v>
      </c>
      <c r="E275" s="38">
        <v>39705</v>
      </c>
      <c r="F275" s="38">
        <v>0</v>
      </c>
      <c r="G275" s="38">
        <v>1302.17</v>
      </c>
      <c r="H275" s="38">
        <v>0</v>
      </c>
    </row>
    <row r="276" spans="1:8" ht="16.149999999999999" customHeight="1" thickBot="1" x14ac:dyDescent="0.25">
      <c r="A276" s="33" t="s">
        <v>115</v>
      </c>
      <c r="B276" s="33"/>
      <c r="C276" s="33"/>
      <c r="D276" s="31">
        <f>SUM(D255:D275)</f>
        <v>345306</v>
      </c>
      <c r="E276" s="31">
        <f>SUM(E255:E275)</f>
        <v>349764.27</v>
      </c>
      <c r="F276" s="31">
        <f>SUM(F255:F275)</f>
        <v>338516</v>
      </c>
      <c r="G276" s="31">
        <f>SUM(G255:G275)</f>
        <v>357903.76999999996</v>
      </c>
      <c r="H276" s="31">
        <f>SUM(H255:H275)</f>
        <v>355302</v>
      </c>
    </row>
    <row r="277" spans="1:8" ht="5.45" customHeight="1" x14ac:dyDescent="0.2">
      <c r="A277" s="17"/>
      <c r="B277" s="17"/>
      <c r="C277" s="17"/>
      <c r="D277" s="13"/>
      <c r="E277" s="13"/>
      <c r="F277" s="13"/>
      <c r="G277" s="13"/>
      <c r="H277" s="13"/>
    </row>
    <row r="278" spans="1:8" ht="18" customHeight="1" x14ac:dyDescent="0.2">
      <c r="A278" s="6" t="s">
        <v>138</v>
      </c>
      <c r="B278" s="6"/>
      <c r="C278" s="5"/>
      <c r="D278" s="7"/>
      <c r="E278" s="7"/>
      <c r="F278" s="7"/>
      <c r="G278" s="7"/>
      <c r="H278" s="7"/>
    </row>
    <row r="279" spans="1:8" ht="15" customHeight="1" x14ac:dyDescent="0.2">
      <c r="A279" s="6"/>
      <c r="B279" s="6" t="s">
        <v>165</v>
      </c>
      <c r="C279" s="5"/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5" customHeight="1" x14ac:dyDescent="0.2">
      <c r="A280" s="6"/>
      <c r="B280" s="6" t="s">
        <v>168</v>
      </c>
      <c r="C280" s="5"/>
      <c r="D280" s="7">
        <v>0</v>
      </c>
      <c r="E280" s="7">
        <v>0</v>
      </c>
      <c r="F280" s="7">
        <v>0</v>
      </c>
      <c r="G280" s="7">
        <v>100000</v>
      </c>
      <c r="H280" s="7">
        <v>0</v>
      </c>
    </row>
    <row r="281" spans="1:8" ht="15" customHeight="1" x14ac:dyDescent="0.2">
      <c r="A281" s="6"/>
      <c r="B281" s="6" t="s">
        <v>204</v>
      </c>
      <c r="C281" s="5"/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5" customHeight="1" x14ac:dyDescent="0.2">
      <c r="A282" s="6"/>
      <c r="B282" s="6" t="s">
        <v>300</v>
      </c>
      <c r="C282" s="5"/>
      <c r="D282" s="7">
        <v>15000</v>
      </c>
      <c r="E282" s="7">
        <v>75000</v>
      </c>
      <c r="F282" s="7">
        <v>30000</v>
      </c>
      <c r="G282" s="7">
        <v>30000</v>
      </c>
      <c r="H282" s="7">
        <v>15000</v>
      </c>
    </row>
    <row r="283" spans="1:8" ht="15" customHeight="1" x14ac:dyDescent="0.2">
      <c r="A283" s="6"/>
      <c r="B283" s="6" t="s">
        <v>166</v>
      </c>
      <c r="C283" s="5"/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5" customHeight="1" x14ac:dyDescent="0.2">
      <c r="A284" s="6"/>
      <c r="B284" s="6" t="s">
        <v>167</v>
      </c>
      <c r="C284" s="6"/>
      <c r="D284" s="19">
        <f>D19</f>
        <v>0</v>
      </c>
      <c r="E284" s="19">
        <f>E19</f>
        <v>0</v>
      </c>
      <c r="F284" s="19">
        <f>F19</f>
        <v>0</v>
      </c>
      <c r="G284" s="19">
        <f>G19</f>
        <v>0</v>
      </c>
      <c r="H284" s="19">
        <f>H19</f>
        <v>0</v>
      </c>
    </row>
    <row r="285" spans="1:8" ht="15" customHeight="1" x14ac:dyDescent="0.2">
      <c r="A285" s="6"/>
      <c r="B285" s="6" t="s">
        <v>285</v>
      </c>
      <c r="C285" s="6"/>
      <c r="D285" s="19">
        <v>0</v>
      </c>
      <c r="E285" s="19">
        <v>6000</v>
      </c>
      <c r="F285" s="19">
        <v>0</v>
      </c>
      <c r="G285" s="19">
        <v>6000</v>
      </c>
      <c r="H285" s="19">
        <v>0</v>
      </c>
    </row>
    <row r="286" spans="1:8" ht="15" customHeight="1" x14ac:dyDescent="0.2">
      <c r="A286" s="6"/>
      <c r="B286" s="6" t="s">
        <v>296</v>
      </c>
      <c r="C286" s="6"/>
      <c r="D286" s="7">
        <v>0</v>
      </c>
      <c r="E286" s="7">
        <v>103000</v>
      </c>
      <c r="F286" s="7">
        <v>0</v>
      </c>
      <c r="G286" s="7">
        <v>56000</v>
      </c>
      <c r="H286" s="7">
        <v>0</v>
      </c>
    </row>
    <row r="287" spans="1:8" ht="15" customHeight="1" thickBot="1" x14ac:dyDescent="0.25">
      <c r="A287" s="6"/>
      <c r="B287" s="6" t="s">
        <v>211</v>
      </c>
      <c r="C287" s="6"/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22.9" customHeight="1" thickBot="1" x14ac:dyDescent="0.25">
      <c r="A288" s="40" t="s">
        <v>140</v>
      </c>
      <c r="B288" s="40"/>
      <c r="C288" s="40"/>
      <c r="D288" s="32">
        <f>SUM(D279:D287)</f>
        <v>15000</v>
      </c>
      <c r="E288" s="32">
        <f>SUM(E279:E287)</f>
        <v>184000</v>
      </c>
      <c r="F288" s="32">
        <f>SUM(F279:F287)</f>
        <v>30000</v>
      </c>
      <c r="G288" s="32">
        <f>SUM(G279:G287)</f>
        <v>192000</v>
      </c>
      <c r="H288" s="32">
        <f>SUM(H279:H287)</f>
        <v>15000</v>
      </c>
    </row>
    <row r="289" spans="1:9" ht="10.9" customHeight="1" x14ac:dyDescent="0.2">
      <c r="A289" s="6"/>
      <c r="B289" s="6"/>
      <c r="C289" s="6"/>
      <c r="D289" s="7"/>
      <c r="E289" s="7"/>
      <c r="F289" s="7"/>
      <c r="G289" s="7"/>
      <c r="H289" s="7"/>
    </row>
    <row r="290" spans="1:9" s="91" customFormat="1" ht="23.45" customHeight="1" thickBot="1" x14ac:dyDescent="0.25">
      <c r="A290" s="89" t="s">
        <v>297</v>
      </c>
      <c r="B290" s="89"/>
      <c r="C290" s="89"/>
      <c r="D290" s="92">
        <v>0</v>
      </c>
      <c r="E290" s="92">
        <v>352.2</v>
      </c>
      <c r="F290" s="92">
        <v>0</v>
      </c>
      <c r="G290" s="92">
        <v>0</v>
      </c>
      <c r="H290" s="92">
        <v>0</v>
      </c>
      <c r="I290" s="90"/>
    </row>
    <row r="291" spans="1:9" s="3" customFormat="1" ht="6" customHeight="1" thickBot="1" x14ac:dyDescent="0.3">
      <c r="A291" s="21"/>
      <c r="B291" s="24"/>
      <c r="C291" s="24"/>
      <c r="D291" s="38"/>
      <c r="E291" s="38"/>
      <c r="F291" s="38"/>
      <c r="G291" s="38"/>
      <c r="H291" s="38"/>
      <c r="I291" s="73"/>
    </row>
    <row r="292" spans="1:9" s="3" customFormat="1" ht="19.149999999999999" customHeight="1" thickBot="1" x14ac:dyDescent="0.3">
      <c r="A292" s="34"/>
      <c r="B292" s="129" t="s">
        <v>130</v>
      </c>
      <c r="C292" s="129"/>
      <c r="D292" s="31">
        <f>SUM(D60,D67,D69,D81,D87,D103,D109,D118,D138,D151,D160,D165,D175,D182,D189,D203,D229,D248,D250,D252,D276,D288)</f>
        <v>1465102</v>
      </c>
      <c r="E292" s="31">
        <f>SUM(E60,E67,E69,E81,E87,E103,E109,E118,E138,E151,E160,E165,E175,E182,E189,E203,E229,E248,E250,E252,E276,E288)</f>
        <v>1503085.1600000001</v>
      </c>
      <c r="F292" s="31">
        <f>SUM(F60,F67,F69,F81,F87,F103,F109,F118,F138,F151,F160,F165,F175,F182,F189,F203,F229,F248,F250,F252,F276,F288)</f>
        <v>1476906</v>
      </c>
      <c r="G292" s="31">
        <f>SUM(G60,G67,G69,G81,G87,G103,G109,G118,G138,G151,G160,G165,G175,G182,G189,G203,G229,G248,G250,G252,G276,G288)</f>
        <v>1624962.4100000001</v>
      </c>
      <c r="H292" s="31">
        <f>SUM(H60,H67,H69,H81,H87,H103,H109,H118,H138,H151,H160,H165,H175,H182,H189,H203,H229,H248,H250,H252,H276,H288)</f>
        <v>1531230</v>
      </c>
      <c r="I292" s="73"/>
    </row>
    <row r="293" spans="1:9" s="3" customFormat="1" ht="24.6" customHeight="1" thickBot="1" x14ac:dyDescent="0.3">
      <c r="A293" s="34"/>
      <c r="B293" s="129" t="s">
        <v>128</v>
      </c>
      <c r="C293" s="129"/>
      <c r="D293" s="31">
        <f>SUM(D50,D290)</f>
        <v>1465102</v>
      </c>
      <c r="E293" s="31">
        <f>SUM(E50,E290)</f>
        <v>1493321.85</v>
      </c>
      <c r="F293" s="31">
        <f>SUM(F50,F290)</f>
        <v>1476906</v>
      </c>
      <c r="G293" s="31">
        <f>SUM(G50,G290)</f>
        <v>1629062.2099999997</v>
      </c>
      <c r="H293" s="31">
        <f>SUM(H50,H290)</f>
        <v>1531230</v>
      </c>
      <c r="I293" s="73"/>
    </row>
    <row r="294" spans="1:9" s="3" customFormat="1" ht="25.9" customHeight="1" thickBot="1" x14ac:dyDescent="0.3">
      <c r="A294" s="34"/>
      <c r="B294" s="129" t="s">
        <v>141</v>
      </c>
      <c r="C294" s="129"/>
      <c r="D294" s="56">
        <f>D293-D292</f>
        <v>0</v>
      </c>
      <c r="E294" s="56">
        <f>E293-E292</f>
        <v>-9763.3100000000559</v>
      </c>
      <c r="F294" s="56">
        <f>F293-F292</f>
        <v>0</v>
      </c>
      <c r="G294" s="56">
        <f>G293-G292</f>
        <v>4099.7999999995809</v>
      </c>
      <c r="H294" s="56">
        <f>H293-H292</f>
        <v>0</v>
      </c>
      <c r="I294" s="73"/>
    </row>
    <row r="295" spans="1:9" s="1" customFormat="1" ht="11.45" customHeight="1" x14ac:dyDescent="0.2">
      <c r="A295" s="22"/>
      <c r="B295" s="55"/>
      <c r="C295" s="55"/>
      <c r="D295" s="51"/>
      <c r="E295" s="51"/>
      <c r="F295" s="51"/>
      <c r="G295" s="51"/>
      <c r="H295" s="51"/>
      <c r="I295" s="74"/>
    </row>
    <row r="296" spans="1:9" s="3" customFormat="1" ht="15" customHeight="1" x14ac:dyDescent="0.25">
      <c r="A296" s="105" t="s">
        <v>217</v>
      </c>
      <c r="B296" s="193"/>
      <c r="C296" s="193"/>
      <c r="D296" s="37"/>
      <c r="E296" s="37"/>
      <c r="F296" s="37"/>
      <c r="G296" s="37"/>
      <c r="H296" s="37"/>
      <c r="I296" s="73"/>
    </row>
    <row r="297" spans="1:9" s="3" customFormat="1" ht="10.9" customHeight="1" x14ac:dyDescent="0.2">
      <c r="A297" s="23"/>
      <c r="B297" s="23"/>
      <c r="C297" s="23" t="s">
        <v>132</v>
      </c>
      <c r="D297" s="52"/>
      <c r="E297" s="52"/>
      <c r="F297" s="52"/>
      <c r="G297" s="52"/>
      <c r="H297" s="52"/>
      <c r="I297" s="73"/>
    </row>
    <row r="298" spans="1:9" x14ac:dyDescent="0.2">
      <c r="A298" s="23"/>
      <c r="B298" s="23" t="s">
        <v>299</v>
      </c>
      <c r="C298" s="23"/>
      <c r="D298" s="52">
        <v>1400</v>
      </c>
      <c r="E298" s="52">
        <v>4069.12</v>
      </c>
      <c r="F298" s="52">
        <v>292</v>
      </c>
      <c r="G298" s="52">
        <v>111.34</v>
      </c>
      <c r="H298" s="52">
        <v>268</v>
      </c>
    </row>
    <row r="299" spans="1:9" x14ac:dyDescent="0.2">
      <c r="A299" s="23"/>
      <c r="B299" s="23" t="s">
        <v>210</v>
      </c>
      <c r="C299" s="23"/>
      <c r="D299" s="52">
        <v>1000</v>
      </c>
      <c r="E299" s="52">
        <v>0</v>
      </c>
      <c r="F299" s="52">
        <v>1000</v>
      </c>
      <c r="G299" s="52">
        <v>70</v>
      </c>
      <c r="H299" s="52">
        <v>0</v>
      </c>
    </row>
    <row r="300" spans="1:9" ht="13.15" customHeight="1" x14ac:dyDescent="0.2">
      <c r="A300" s="23"/>
      <c r="B300" s="23" t="s">
        <v>236</v>
      </c>
      <c r="C300" s="23"/>
      <c r="D300" s="52">
        <v>375000</v>
      </c>
      <c r="E300" s="52">
        <v>348123.3</v>
      </c>
      <c r="F300" s="52">
        <v>370000</v>
      </c>
      <c r="G300" s="52">
        <v>366649.66</v>
      </c>
      <c r="H300" s="52">
        <v>348600</v>
      </c>
    </row>
    <row r="301" spans="1:9" x14ac:dyDescent="0.2">
      <c r="A301" s="23"/>
      <c r="B301" s="23" t="s">
        <v>237</v>
      </c>
      <c r="C301" s="23"/>
      <c r="D301" s="52">
        <v>30000</v>
      </c>
      <c r="E301" s="52">
        <v>61981</v>
      </c>
      <c r="F301" s="52">
        <v>35000</v>
      </c>
      <c r="G301" s="52">
        <v>91531.6</v>
      </c>
      <c r="H301" s="52">
        <v>57400</v>
      </c>
    </row>
    <row r="302" spans="1:9" x14ac:dyDescent="0.2">
      <c r="A302" s="23"/>
      <c r="B302" s="23" t="s">
        <v>324</v>
      </c>
      <c r="C302" s="23"/>
      <c r="D302" s="52">
        <v>0</v>
      </c>
      <c r="E302" s="52">
        <v>0</v>
      </c>
      <c r="F302" s="52">
        <v>0</v>
      </c>
      <c r="G302" s="52">
        <v>0</v>
      </c>
      <c r="H302" s="52">
        <v>50000</v>
      </c>
    </row>
    <row r="303" spans="1:9" s="1" customFormat="1" thickBot="1" x14ac:dyDescent="0.25">
      <c r="A303" s="20"/>
      <c r="B303" s="20"/>
      <c r="C303" s="20" t="s">
        <v>280</v>
      </c>
      <c r="D303" s="176">
        <v>0</v>
      </c>
      <c r="E303" s="176">
        <v>0</v>
      </c>
      <c r="F303" s="176">
        <v>0</v>
      </c>
      <c r="G303" s="176">
        <v>0</v>
      </c>
      <c r="H303" s="176">
        <v>0</v>
      </c>
      <c r="I303" s="74"/>
    </row>
    <row r="304" spans="1:9" s="66" customFormat="1" ht="15" customHeight="1" thickBot="1" x14ac:dyDescent="0.3">
      <c r="A304" s="115"/>
      <c r="B304" s="115"/>
      <c r="C304" s="115" t="s">
        <v>134</v>
      </c>
      <c r="D304" s="149">
        <f>SUM(D298:D303)</f>
        <v>407400</v>
      </c>
      <c r="E304" s="149">
        <f>SUM(E298:E303)</f>
        <v>414173.42</v>
      </c>
      <c r="F304" s="149">
        <f>SUM(F298:F303)</f>
        <v>406292</v>
      </c>
      <c r="G304" s="149">
        <f>SUM(G298:G303)</f>
        <v>458362.6</v>
      </c>
      <c r="H304" s="149">
        <f>SUM(H298:H303)</f>
        <v>456268</v>
      </c>
      <c r="I304" s="30"/>
    </row>
    <row r="305" spans="1:9" ht="2.4500000000000002" customHeight="1" x14ac:dyDescent="0.2"/>
    <row r="306" spans="1:9" ht="12.6" customHeight="1" x14ac:dyDescent="0.25">
      <c r="A306" s="25"/>
      <c r="B306" s="25"/>
      <c r="C306" s="23" t="s">
        <v>136</v>
      </c>
      <c r="D306" s="52"/>
      <c r="E306" s="52"/>
      <c r="F306" s="52"/>
      <c r="G306" s="52"/>
      <c r="H306" s="52"/>
    </row>
    <row r="307" spans="1:9" ht="13.5" x14ac:dyDescent="0.25">
      <c r="A307" s="25"/>
      <c r="B307" s="23" t="s">
        <v>152</v>
      </c>
      <c r="C307" s="23"/>
      <c r="D307" s="52">
        <v>7694</v>
      </c>
      <c r="E307" s="52">
        <v>5681.13</v>
      </c>
      <c r="F307" s="52">
        <v>9497</v>
      </c>
      <c r="G307" s="52">
        <v>3929.89</v>
      </c>
      <c r="H307" s="52">
        <v>6604</v>
      </c>
    </row>
    <row r="308" spans="1:9" x14ac:dyDescent="0.2">
      <c r="A308" s="23"/>
      <c r="B308" s="23" t="s">
        <v>184</v>
      </c>
      <c r="C308" s="23"/>
      <c r="D308" s="52">
        <v>32152</v>
      </c>
      <c r="E308" s="52">
        <v>30804.799999999999</v>
      </c>
      <c r="F308" s="52">
        <v>31720</v>
      </c>
      <c r="G308" s="52">
        <v>31553.599999999999</v>
      </c>
      <c r="H308" s="52">
        <v>35760.400000000001</v>
      </c>
    </row>
    <row r="309" spans="1:9" x14ac:dyDescent="0.2">
      <c r="A309" s="23"/>
      <c r="B309" s="23" t="s">
        <v>199</v>
      </c>
      <c r="C309" s="23"/>
      <c r="D309" s="52">
        <v>4273</v>
      </c>
      <c r="E309" s="52">
        <v>2791.87</v>
      </c>
      <c r="F309" s="52">
        <v>5000</v>
      </c>
      <c r="G309" s="52">
        <v>3505.88</v>
      </c>
      <c r="H309" s="52">
        <v>6500</v>
      </c>
    </row>
    <row r="310" spans="1:9" x14ac:dyDescent="0.2">
      <c r="A310" s="23"/>
      <c r="B310" s="23" t="s">
        <v>191</v>
      </c>
      <c r="C310" s="23"/>
      <c r="D310" s="52">
        <v>25764</v>
      </c>
      <c r="E310" s="52">
        <v>24479.200000000001</v>
      </c>
      <c r="F310" s="52">
        <v>25418</v>
      </c>
      <c r="G310" s="52">
        <v>25155.68</v>
      </c>
      <c r="H310" s="52">
        <v>27648.400000000001</v>
      </c>
    </row>
    <row r="311" spans="1:9" x14ac:dyDescent="0.2">
      <c r="A311" s="23"/>
      <c r="B311" s="23" t="s">
        <v>335</v>
      </c>
      <c r="C311" s="23"/>
      <c r="D311" s="52">
        <v>16892</v>
      </c>
      <c r="E311" s="52">
        <v>15270.04</v>
      </c>
      <c r="F311" s="52">
        <v>17514</v>
      </c>
      <c r="G311" s="52">
        <v>14483.2</v>
      </c>
      <c r="H311" s="52">
        <v>0</v>
      </c>
    </row>
    <row r="312" spans="1:9" x14ac:dyDescent="0.2">
      <c r="A312" s="23"/>
      <c r="B312" s="23" t="s">
        <v>334</v>
      </c>
      <c r="C312" s="23"/>
      <c r="D312" s="53">
        <v>18188</v>
      </c>
      <c r="E312" s="53">
        <v>17417.61</v>
      </c>
      <c r="F312" s="53">
        <v>17971</v>
      </c>
      <c r="G312" s="53">
        <v>17848.2</v>
      </c>
      <c r="H312" s="53">
        <v>0</v>
      </c>
    </row>
    <row r="313" spans="1:9" x14ac:dyDescent="0.2">
      <c r="A313" s="23"/>
      <c r="B313" s="23" t="s">
        <v>317</v>
      </c>
      <c r="C313" s="23"/>
      <c r="D313" s="53">
        <v>0</v>
      </c>
      <c r="E313" s="53">
        <v>0</v>
      </c>
      <c r="F313" s="53">
        <v>0</v>
      </c>
      <c r="G313" s="53">
        <v>1577.6</v>
      </c>
      <c r="H313" s="53">
        <v>14320</v>
      </c>
    </row>
    <row r="314" spans="1:9" x14ac:dyDescent="0.2">
      <c r="A314" s="23"/>
      <c r="B314" s="23" t="s">
        <v>318</v>
      </c>
      <c r="C314" s="23"/>
      <c r="D314" s="53">
        <v>0</v>
      </c>
      <c r="E314" s="53">
        <v>0</v>
      </c>
      <c r="F314" s="53">
        <v>0</v>
      </c>
      <c r="G314" s="53">
        <v>765</v>
      </c>
      <c r="H314" s="53">
        <v>14320</v>
      </c>
    </row>
    <row r="315" spans="1:9" ht="13.5" customHeight="1" x14ac:dyDescent="0.2">
      <c r="A315" s="23"/>
      <c r="B315" s="23" t="s">
        <v>289</v>
      </c>
      <c r="C315" s="23"/>
      <c r="D315" s="53">
        <v>2070</v>
      </c>
      <c r="E315" s="53">
        <v>61.65</v>
      </c>
      <c r="F315" s="53">
        <v>2000</v>
      </c>
      <c r="G315" s="53">
        <v>243</v>
      </c>
      <c r="H315" s="53">
        <v>2000</v>
      </c>
    </row>
    <row r="316" spans="1:9" x14ac:dyDescent="0.2">
      <c r="A316" s="23"/>
      <c r="B316" s="23" t="s">
        <v>252</v>
      </c>
      <c r="C316" s="23"/>
      <c r="D316" s="53">
        <v>0</v>
      </c>
      <c r="E316" s="53">
        <v>0</v>
      </c>
      <c r="F316" s="53">
        <v>0</v>
      </c>
      <c r="G316" s="53">
        <v>0</v>
      </c>
      <c r="H316" s="53">
        <v>3900</v>
      </c>
    </row>
    <row r="317" spans="1:9" x14ac:dyDescent="0.2">
      <c r="A317" s="23"/>
      <c r="B317" s="23" t="s">
        <v>252</v>
      </c>
      <c r="C317" s="23"/>
      <c r="D317" s="53">
        <v>2000</v>
      </c>
      <c r="E317" s="53">
        <v>634.4</v>
      </c>
      <c r="F317" s="53">
        <v>2496</v>
      </c>
      <c r="G317" s="53">
        <v>3297.38</v>
      </c>
      <c r="H317" s="53">
        <v>5876</v>
      </c>
    </row>
    <row r="318" spans="1:9" s="66" customFormat="1" ht="13.15" customHeight="1" x14ac:dyDescent="0.25">
      <c r="A318" s="72"/>
      <c r="B318" s="72"/>
      <c r="C318" s="72" t="s">
        <v>197</v>
      </c>
      <c r="D318" s="84">
        <f>SUM(D307:D317)</f>
        <v>109033</v>
      </c>
      <c r="E318" s="84">
        <f>SUM(E307:E317)</f>
        <v>97140.7</v>
      </c>
      <c r="F318" s="84">
        <f>SUM(F307:F317)</f>
        <v>111616</v>
      </c>
      <c r="G318" s="84">
        <f>SUM(G307:G317)</f>
        <v>102359.43000000001</v>
      </c>
      <c r="H318" s="84">
        <f>SUM(H307:H317)</f>
        <v>116928.8</v>
      </c>
      <c r="I318" s="30"/>
    </row>
    <row r="319" spans="1:9" ht="14.45" customHeight="1" x14ac:dyDescent="0.2">
      <c r="A319" s="23"/>
      <c r="B319" s="23" t="s">
        <v>147</v>
      </c>
      <c r="C319" s="23"/>
      <c r="D319" s="83">
        <v>10903</v>
      </c>
      <c r="E319" s="83">
        <v>5017.17</v>
      </c>
      <c r="F319" s="83">
        <v>11162</v>
      </c>
      <c r="G319" s="83">
        <v>10236.18</v>
      </c>
      <c r="H319" s="83">
        <v>11693</v>
      </c>
    </row>
    <row r="320" spans="1:9" ht="13.9" customHeight="1" x14ac:dyDescent="0.2">
      <c r="A320" s="23"/>
      <c r="B320" s="23" t="s">
        <v>142</v>
      </c>
      <c r="C320" s="23"/>
      <c r="D320" s="85">
        <v>39303</v>
      </c>
      <c r="E320" s="85">
        <v>38091.589999999997</v>
      </c>
      <c r="F320" s="85">
        <v>41148</v>
      </c>
      <c r="G320" s="85">
        <v>40125.050000000003</v>
      </c>
      <c r="H320" s="85">
        <v>38796.629999999997</v>
      </c>
    </row>
    <row r="321" spans="1:8" ht="15" customHeight="1" x14ac:dyDescent="0.25">
      <c r="A321" s="136"/>
      <c r="B321" s="136"/>
      <c r="C321" s="136" t="s">
        <v>260</v>
      </c>
      <c r="D321" s="97">
        <f>SUM(D318,D319,D320)</f>
        <v>159239</v>
      </c>
      <c r="E321" s="97">
        <f>SUM(E318,E319,E320)</f>
        <v>140249.46</v>
      </c>
      <c r="F321" s="97">
        <f>SUM(F318,F319,F320)</f>
        <v>163926</v>
      </c>
      <c r="G321" s="97">
        <f>SUM(G318,G319,G320)</f>
        <v>152720.66000000003</v>
      </c>
      <c r="H321" s="97">
        <f>SUM(H318,H319,H320)</f>
        <v>167418.43</v>
      </c>
    </row>
    <row r="322" spans="1:8" ht="13.9" customHeight="1" x14ac:dyDescent="0.25">
      <c r="A322" s="136"/>
      <c r="B322" s="136" t="s">
        <v>194</v>
      </c>
      <c r="C322" s="136"/>
      <c r="D322" s="137">
        <v>0</v>
      </c>
      <c r="E322" s="137">
        <v>0</v>
      </c>
      <c r="F322" s="137">
        <v>0</v>
      </c>
      <c r="G322" s="137">
        <v>0</v>
      </c>
      <c r="H322" s="137">
        <v>0</v>
      </c>
    </row>
    <row r="323" spans="1:8" ht="14.45" customHeight="1" x14ac:dyDescent="0.2">
      <c r="A323" s="23"/>
      <c r="B323" s="23" t="s">
        <v>143</v>
      </c>
      <c r="C323" s="23"/>
      <c r="D323" s="53">
        <v>2000</v>
      </c>
      <c r="E323" s="53">
        <v>363.09</v>
      </c>
      <c r="F323" s="53">
        <v>1500</v>
      </c>
      <c r="G323" s="53">
        <v>1279.75</v>
      </c>
      <c r="H323" s="53">
        <v>1500</v>
      </c>
    </row>
    <row r="324" spans="1:8" x14ac:dyDescent="0.2">
      <c r="A324" s="23"/>
      <c r="B324" s="23" t="s">
        <v>212</v>
      </c>
      <c r="C324" s="23"/>
      <c r="D324" s="53">
        <v>5000</v>
      </c>
      <c r="E324" s="53">
        <v>0</v>
      </c>
      <c r="F324" s="53">
        <v>5000</v>
      </c>
      <c r="G324" s="53">
        <v>1198</v>
      </c>
      <c r="H324" s="53">
        <v>5000</v>
      </c>
    </row>
    <row r="325" spans="1:8" x14ac:dyDescent="0.2">
      <c r="A325" s="23"/>
      <c r="B325" s="23" t="s">
        <v>206</v>
      </c>
      <c r="C325" s="23"/>
      <c r="D325" s="53">
        <v>5000</v>
      </c>
      <c r="E325" s="53">
        <v>0</v>
      </c>
      <c r="F325" s="53">
        <v>1500</v>
      </c>
      <c r="G325" s="53">
        <v>25780.82</v>
      </c>
      <c r="H325" s="53">
        <v>3000</v>
      </c>
    </row>
    <row r="326" spans="1:8" x14ac:dyDescent="0.2">
      <c r="A326" s="23"/>
      <c r="B326" s="23" t="s">
        <v>205</v>
      </c>
      <c r="C326" s="23"/>
      <c r="D326" s="46">
        <v>950</v>
      </c>
      <c r="E326" s="46">
        <v>0</v>
      </c>
      <c r="F326" s="46">
        <v>685</v>
      </c>
      <c r="G326" s="46">
        <v>120</v>
      </c>
      <c r="H326" s="46">
        <v>750</v>
      </c>
    </row>
    <row r="327" spans="1:8" x14ac:dyDescent="0.2">
      <c r="A327" s="23"/>
      <c r="B327" s="23" t="s">
        <v>190</v>
      </c>
      <c r="C327" s="23"/>
      <c r="D327" s="46">
        <v>500</v>
      </c>
      <c r="E327" s="46">
        <v>0</v>
      </c>
      <c r="F327" s="46">
        <v>500</v>
      </c>
      <c r="G327" s="46">
        <v>0</v>
      </c>
      <c r="H327" s="46">
        <v>500</v>
      </c>
    </row>
    <row r="328" spans="1:8" x14ac:dyDescent="0.2">
      <c r="A328" s="23"/>
      <c r="B328" s="23" t="s">
        <v>259</v>
      </c>
      <c r="C328" s="23"/>
      <c r="D328" s="46">
        <v>0</v>
      </c>
      <c r="E328" s="46">
        <v>0</v>
      </c>
      <c r="F328" s="46">
        <v>0</v>
      </c>
      <c r="G328" s="46">
        <v>0</v>
      </c>
      <c r="H328" s="46">
        <v>0</v>
      </c>
    </row>
    <row r="329" spans="1:8" x14ac:dyDescent="0.2">
      <c r="A329" s="23"/>
      <c r="B329" s="23" t="s">
        <v>144</v>
      </c>
      <c r="C329" s="23"/>
      <c r="D329" s="46">
        <v>3066</v>
      </c>
      <c r="E329" s="46">
        <v>3469.57</v>
      </c>
      <c r="F329" s="46">
        <v>3600</v>
      </c>
      <c r="G329" s="46">
        <v>3765.15</v>
      </c>
      <c r="H329" s="46">
        <v>4178</v>
      </c>
    </row>
    <row r="330" spans="1:8" x14ac:dyDescent="0.2">
      <c r="A330" s="23"/>
      <c r="B330" s="23" t="s">
        <v>181</v>
      </c>
      <c r="C330" s="23"/>
      <c r="D330" s="46">
        <v>8000</v>
      </c>
      <c r="E330" s="46">
        <v>0</v>
      </c>
      <c r="F330" s="46">
        <v>5000</v>
      </c>
      <c r="G330" s="46">
        <v>1652.44</v>
      </c>
      <c r="H330" s="46">
        <v>5000</v>
      </c>
    </row>
    <row r="331" spans="1:8" x14ac:dyDescent="0.2">
      <c r="A331" s="23"/>
      <c r="B331" s="20" t="s">
        <v>328</v>
      </c>
      <c r="C331" s="23"/>
      <c r="D331" s="133">
        <v>15000</v>
      </c>
      <c r="E331" s="133">
        <v>0</v>
      </c>
      <c r="F331" s="133">
        <v>10000</v>
      </c>
      <c r="G331" s="133">
        <v>2470.2600000000002</v>
      </c>
      <c r="H331" s="133">
        <v>5000</v>
      </c>
    </row>
    <row r="332" spans="1:8" x14ac:dyDescent="0.2">
      <c r="A332" s="23"/>
      <c r="B332" s="23" t="s">
        <v>207</v>
      </c>
      <c r="C332" s="23"/>
      <c r="D332" s="38">
        <v>1500</v>
      </c>
      <c r="E332" s="38">
        <v>-1331.83</v>
      </c>
      <c r="F332" s="38">
        <v>1500</v>
      </c>
      <c r="G332" s="38">
        <v>1369.57</v>
      </c>
      <c r="H332" s="38">
        <v>1500</v>
      </c>
    </row>
    <row r="333" spans="1:8" x14ac:dyDescent="0.2">
      <c r="A333" s="23"/>
      <c r="B333" s="23" t="s">
        <v>145</v>
      </c>
      <c r="C333" s="23"/>
      <c r="D333" s="125">
        <v>142000</v>
      </c>
      <c r="E333" s="125">
        <v>136365.72</v>
      </c>
      <c r="F333" s="125">
        <v>145000</v>
      </c>
      <c r="G333" s="125">
        <v>132678.78</v>
      </c>
      <c r="H333" s="125">
        <v>141000</v>
      </c>
    </row>
    <row r="334" spans="1:8" x14ac:dyDescent="0.2">
      <c r="A334" s="23"/>
      <c r="B334" s="23" t="s">
        <v>146</v>
      </c>
      <c r="C334" s="23"/>
      <c r="D334" s="47">
        <v>19337</v>
      </c>
      <c r="E334" s="47">
        <v>19337</v>
      </c>
      <c r="F334" s="47">
        <v>15708</v>
      </c>
      <c r="G334" s="47">
        <v>15708</v>
      </c>
      <c r="H334" s="47">
        <v>18357</v>
      </c>
    </row>
    <row r="335" spans="1:8" x14ac:dyDescent="0.2">
      <c r="A335" s="23"/>
      <c r="B335" s="23" t="s">
        <v>188</v>
      </c>
      <c r="C335" s="23"/>
      <c r="D335" s="47">
        <v>0</v>
      </c>
      <c r="E335" s="47">
        <v>65</v>
      </c>
      <c r="F335" s="47">
        <v>65</v>
      </c>
      <c r="G335" s="47">
        <v>65</v>
      </c>
      <c r="H335" s="47">
        <v>65</v>
      </c>
    </row>
    <row r="336" spans="1:8" x14ac:dyDescent="0.2">
      <c r="A336" s="23"/>
      <c r="B336" s="23" t="s">
        <v>329</v>
      </c>
      <c r="C336" s="23"/>
      <c r="D336" s="47">
        <v>500</v>
      </c>
      <c r="E336" s="47">
        <v>500</v>
      </c>
      <c r="F336" s="47">
        <v>2000</v>
      </c>
      <c r="G336" s="47">
        <v>3055.25</v>
      </c>
      <c r="H336" s="47">
        <v>2000</v>
      </c>
    </row>
    <row r="337" spans="1:9" s="204" customFormat="1" x14ac:dyDescent="0.2">
      <c r="A337" s="201"/>
      <c r="B337" s="201" t="s">
        <v>323</v>
      </c>
      <c r="C337" s="201"/>
      <c r="D337" s="202">
        <v>0</v>
      </c>
      <c r="E337" s="202">
        <v>0</v>
      </c>
      <c r="F337" s="202">
        <v>0</v>
      </c>
      <c r="G337" s="202">
        <v>0</v>
      </c>
      <c r="H337" s="202">
        <v>25000</v>
      </c>
      <c r="I337" s="203"/>
    </row>
    <row r="338" spans="1:9" ht="13.15" customHeight="1" x14ac:dyDescent="0.2">
      <c r="A338" s="23"/>
      <c r="B338" s="23" t="s">
        <v>238</v>
      </c>
      <c r="C338" s="23"/>
      <c r="D338" s="52">
        <v>10008</v>
      </c>
      <c r="E338" s="52">
        <v>10000</v>
      </c>
      <c r="F338" s="52">
        <v>10008</v>
      </c>
      <c r="G338" s="52">
        <v>10000</v>
      </c>
      <c r="H338" s="52">
        <v>11000</v>
      </c>
    </row>
    <row r="339" spans="1:9" s="1" customFormat="1" ht="13.15" customHeight="1" x14ac:dyDescent="0.2">
      <c r="A339" s="20"/>
      <c r="B339" s="20" t="s">
        <v>279</v>
      </c>
      <c r="C339" s="20"/>
      <c r="D339" s="186">
        <v>300</v>
      </c>
      <c r="E339" s="186">
        <v>0</v>
      </c>
      <c r="F339" s="186">
        <v>300</v>
      </c>
      <c r="G339" s="186">
        <v>0</v>
      </c>
      <c r="H339" s="186">
        <v>0</v>
      </c>
      <c r="I339" s="74"/>
    </row>
    <row r="340" spans="1:9" ht="2.4500000000000002" customHeight="1" x14ac:dyDescent="0.2">
      <c r="A340" s="26"/>
      <c r="B340" s="26"/>
      <c r="C340" s="26"/>
      <c r="D340" s="54"/>
      <c r="E340" s="54"/>
      <c r="F340" s="54"/>
      <c r="G340" s="54"/>
      <c r="H340" s="54"/>
    </row>
    <row r="341" spans="1:9" s="3" customFormat="1" ht="13.15" customHeight="1" x14ac:dyDescent="0.2">
      <c r="A341" s="136"/>
      <c r="B341" s="136"/>
      <c r="C341" s="136" t="s">
        <v>137</v>
      </c>
      <c r="D341" s="192">
        <f>SUM(D321,D322,D323:D340)</f>
        <v>372400</v>
      </c>
      <c r="E341" s="192">
        <f>SUM(E321,E322,E323:E340)</f>
        <v>309018.01</v>
      </c>
      <c r="F341" s="192">
        <f>SUM(F321,F322,F323:F340)</f>
        <v>366292</v>
      </c>
      <c r="G341" s="192">
        <f>SUM(G321,G322,G323:G340)</f>
        <v>351863.68000000005</v>
      </c>
      <c r="H341" s="192">
        <f>SUM(H321,H322,H323:H340)</f>
        <v>391268.43</v>
      </c>
      <c r="I341" s="73"/>
    </row>
    <row r="342" spans="1:9" ht="1.1499999999999999" customHeight="1" x14ac:dyDescent="0.2">
      <c r="A342" s="61"/>
      <c r="B342" s="61"/>
      <c r="C342" s="61"/>
      <c r="D342" s="8"/>
      <c r="E342" s="8"/>
      <c r="F342" s="8"/>
      <c r="G342" s="8"/>
      <c r="H342" s="8"/>
    </row>
    <row r="343" spans="1:9" s="174" customFormat="1" ht="11.45" customHeight="1" x14ac:dyDescent="0.2">
      <c r="A343" s="171"/>
      <c r="B343" s="171"/>
      <c r="C343" s="171" t="s">
        <v>298</v>
      </c>
      <c r="D343" s="172">
        <v>20000</v>
      </c>
      <c r="E343" s="172">
        <v>50000</v>
      </c>
      <c r="F343" s="172">
        <v>40000</v>
      </c>
      <c r="G343" s="172">
        <v>80441.22</v>
      </c>
      <c r="H343" s="172">
        <v>40000</v>
      </c>
      <c r="I343" s="173"/>
    </row>
    <row r="344" spans="1:9" s="1" customFormat="1" ht="14.45" customHeight="1" x14ac:dyDescent="0.2">
      <c r="A344" s="6"/>
      <c r="B344" s="6"/>
      <c r="C344" s="6" t="s">
        <v>170</v>
      </c>
      <c r="D344" s="175">
        <v>15000</v>
      </c>
      <c r="E344" s="175">
        <v>0</v>
      </c>
      <c r="F344" s="175">
        <v>0</v>
      </c>
      <c r="G344" s="175">
        <v>0</v>
      </c>
      <c r="H344" s="175">
        <v>0</v>
      </c>
      <c r="I344" s="74"/>
    </row>
    <row r="345" spans="1:9" s="1" customFormat="1" ht="14.45" customHeight="1" x14ac:dyDescent="0.2">
      <c r="A345" s="6"/>
      <c r="B345" s="6"/>
      <c r="C345" s="6" t="s">
        <v>322</v>
      </c>
      <c r="D345" s="175">
        <v>0</v>
      </c>
      <c r="E345" s="175">
        <v>0</v>
      </c>
      <c r="F345" s="175">
        <v>0</v>
      </c>
      <c r="G345" s="175">
        <v>0</v>
      </c>
      <c r="H345" s="175">
        <v>25000</v>
      </c>
      <c r="I345" s="74"/>
    </row>
    <row r="346" spans="1:9" s="1" customFormat="1" ht="13.9" customHeight="1" x14ac:dyDescent="0.2">
      <c r="A346" s="177"/>
      <c r="B346" s="177"/>
      <c r="C346" s="177" t="s">
        <v>269</v>
      </c>
      <c r="D346" s="178">
        <v>0</v>
      </c>
      <c r="E346" s="178">
        <v>2979</v>
      </c>
      <c r="F346" s="178">
        <v>0</v>
      </c>
      <c r="G346" s="178">
        <v>0</v>
      </c>
      <c r="H346" s="178">
        <v>0</v>
      </c>
      <c r="I346" s="74"/>
    </row>
    <row r="347" spans="1:9" ht="2.4500000000000002" customHeight="1" x14ac:dyDescent="0.2">
      <c r="A347" s="61"/>
      <c r="B347" s="147"/>
      <c r="C347" s="147"/>
      <c r="D347" s="148"/>
      <c r="E347" s="148"/>
      <c r="F347" s="148"/>
      <c r="G347" s="148"/>
      <c r="H347" s="148"/>
    </row>
    <row r="348" spans="1:9" s="155" customFormat="1" ht="11.45" customHeight="1" x14ac:dyDescent="0.2">
      <c r="A348" s="150"/>
      <c r="B348" s="151"/>
      <c r="C348" s="152" t="s">
        <v>195</v>
      </c>
      <c r="D348" s="153">
        <v>0</v>
      </c>
      <c r="E348" s="153">
        <v>0</v>
      </c>
      <c r="F348" s="153">
        <v>0</v>
      </c>
      <c r="G348" s="153">
        <v>0</v>
      </c>
      <c r="H348" s="153">
        <v>0</v>
      </c>
      <c r="I348" s="154"/>
    </row>
    <row r="349" spans="1:9" ht="1.9" customHeight="1" x14ac:dyDescent="0.25">
      <c r="A349" s="158"/>
      <c r="B349" s="156"/>
      <c r="C349" s="156"/>
      <c r="D349" s="157"/>
      <c r="E349" s="157"/>
      <c r="F349" s="157"/>
      <c r="G349" s="157"/>
      <c r="H349" s="157"/>
    </row>
    <row r="350" spans="1:9" s="3" customFormat="1" ht="15" customHeight="1" x14ac:dyDescent="0.25">
      <c r="A350" s="187"/>
      <c r="B350" s="188" t="s">
        <v>130</v>
      </c>
      <c r="C350" s="190"/>
      <c r="D350" s="191">
        <f>SUM(D341,D343,D344,D346,D348)</f>
        <v>407400</v>
      </c>
      <c r="E350" s="191">
        <f>SUM(E341,E343,E344,E346,E348)</f>
        <v>361997.01</v>
      </c>
      <c r="F350" s="191">
        <f>SUM(F341,F343,F344,F346,F348)</f>
        <v>406292</v>
      </c>
      <c r="G350" s="191">
        <f>SUM(G341,G343,G344,G346,G348)</f>
        <v>432304.9</v>
      </c>
      <c r="H350" s="191">
        <f>SUM(H341,H343,H344,H345,H346,H348)</f>
        <v>456268.43</v>
      </c>
      <c r="I350" s="73"/>
    </row>
    <row r="351" spans="1:9" s="3" customFormat="1" ht="15" customHeight="1" x14ac:dyDescent="0.25">
      <c r="A351" s="187"/>
      <c r="B351" s="188" t="s">
        <v>128</v>
      </c>
      <c r="C351" s="188"/>
      <c r="D351" s="163">
        <f>SUM(D304)</f>
        <v>407400</v>
      </c>
      <c r="E351" s="163">
        <f>SUM(E304)</f>
        <v>414173.42</v>
      </c>
      <c r="F351" s="163">
        <f>SUM(F304)</f>
        <v>406292</v>
      </c>
      <c r="G351" s="163">
        <f>SUM(G304)</f>
        <v>458362.6</v>
      </c>
      <c r="H351" s="163">
        <f>SUM(H304)</f>
        <v>456268</v>
      </c>
      <c r="I351" s="73"/>
    </row>
    <row r="352" spans="1:9" s="3" customFormat="1" ht="13.9" customHeight="1" x14ac:dyDescent="0.25">
      <c r="A352" s="187"/>
      <c r="B352" s="188" t="s">
        <v>141</v>
      </c>
      <c r="C352" s="188"/>
      <c r="D352" s="189">
        <f>SUM(D351-D350)</f>
        <v>0</v>
      </c>
      <c r="E352" s="189">
        <f>SUM(E351-E350)</f>
        <v>52176.409999999974</v>
      </c>
      <c r="F352" s="189">
        <f>SUM(F351-F350)</f>
        <v>0</v>
      </c>
      <c r="G352" s="189">
        <f>SUM(G351-G350)</f>
        <v>26057.699999999953</v>
      </c>
      <c r="H352" s="189">
        <f>SUM(H351-H350)</f>
        <v>-0.42999999999301508</v>
      </c>
      <c r="I352" s="73"/>
    </row>
    <row r="353" spans="1:9" s="65" customFormat="1" ht="4.1500000000000004" customHeight="1" thickBot="1" x14ac:dyDescent="0.3">
      <c r="A353" s="99"/>
      <c r="B353" s="98"/>
      <c r="C353" s="98"/>
      <c r="D353" s="100"/>
      <c r="E353" s="100"/>
      <c r="F353" s="100"/>
      <c r="G353" s="100"/>
      <c r="H353" s="100"/>
      <c r="I353" s="75"/>
    </row>
    <row r="354" spans="1:9" s="93" customFormat="1" ht="22.9" customHeight="1" thickBot="1" x14ac:dyDescent="0.35">
      <c r="A354" s="96" t="s">
        <v>216</v>
      </c>
      <c r="B354" s="94"/>
      <c r="C354" s="95"/>
      <c r="D354" s="122"/>
      <c r="E354" s="122"/>
      <c r="F354" s="122"/>
      <c r="G354" s="122"/>
      <c r="H354" s="122"/>
      <c r="I354" s="88"/>
    </row>
    <row r="355" spans="1:9" ht="18.600000000000001" customHeight="1" x14ac:dyDescent="0.25">
      <c r="A355" s="41"/>
      <c r="B355" s="41"/>
      <c r="C355" s="68" t="s">
        <v>127</v>
      </c>
      <c r="D355" s="42"/>
      <c r="E355" s="42"/>
      <c r="F355" s="42"/>
      <c r="G355" s="42"/>
      <c r="H355" s="42"/>
    </row>
    <row r="356" spans="1:9" ht="16.5" customHeight="1" x14ac:dyDescent="0.2">
      <c r="A356" s="41"/>
      <c r="B356" s="41" t="s">
        <v>160</v>
      </c>
      <c r="C356" s="41"/>
      <c r="D356" s="42">
        <v>223000</v>
      </c>
      <c r="E356" s="42">
        <v>228033</v>
      </c>
      <c r="F356" s="42">
        <v>223000</v>
      </c>
      <c r="G356" s="42">
        <v>237022.1</v>
      </c>
      <c r="H356" s="42">
        <v>335160</v>
      </c>
    </row>
    <row r="357" spans="1:9" ht="21" customHeight="1" x14ac:dyDescent="0.2">
      <c r="A357" s="41"/>
      <c r="B357" s="41" t="s">
        <v>193</v>
      </c>
      <c r="C357" s="41"/>
      <c r="D357" s="42">
        <v>43575</v>
      </c>
      <c r="E357" s="42">
        <v>49032.57</v>
      </c>
      <c r="F357" s="42">
        <v>44450</v>
      </c>
      <c r="G357" s="42">
        <v>67124.47</v>
      </c>
      <c r="H357" s="42">
        <v>48306</v>
      </c>
    </row>
    <row r="358" spans="1:9" ht="21" customHeight="1" x14ac:dyDescent="0.2">
      <c r="A358" s="41"/>
      <c r="B358" s="41" t="s">
        <v>208</v>
      </c>
      <c r="C358" s="41"/>
      <c r="D358" s="42">
        <v>100</v>
      </c>
      <c r="E358" s="42">
        <v>138.97</v>
      </c>
      <c r="F358" s="42">
        <v>48</v>
      </c>
      <c r="G358" s="42">
        <v>52.68</v>
      </c>
      <c r="H358" s="42">
        <v>58</v>
      </c>
    </row>
    <row r="359" spans="1:9" s="197" customFormat="1" ht="24.6" customHeight="1" thickBot="1" x14ac:dyDescent="0.25">
      <c r="A359" s="194"/>
      <c r="B359" s="194" t="s">
        <v>325</v>
      </c>
      <c r="C359" s="194"/>
      <c r="D359" s="195">
        <v>0</v>
      </c>
      <c r="E359" s="195">
        <v>0</v>
      </c>
      <c r="F359" s="195">
        <v>0</v>
      </c>
      <c r="G359" s="195">
        <v>0</v>
      </c>
      <c r="H359" s="195">
        <v>31220</v>
      </c>
      <c r="I359" s="196"/>
    </row>
    <row r="360" spans="1:9" s="65" customFormat="1" ht="20.25" customHeight="1" thickBot="1" x14ac:dyDescent="0.3">
      <c r="A360" s="63"/>
      <c r="B360" s="63"/>
      <c r="C360" s="63" t="s">
        <v>134</v>
      </c>
      <c r="D360" s="64">
        <f>SUM(D356:D359)</f>
        <v>266675</v>
      </c>
      <c r="E360" s="64">
        <f>SUM(E356:E359)</f>
        <v>277204.53999999998</v>
      </c>
      <c r="F360" s="64">
        <f>SUM(F356:F359)</f>
        <v>267498</v>
      </c>
      <c r="G360" s="64">
        <f>SUM(G356:G359)</f>
        <v>304199.25</v>
      </c>
      <c r="H360" s="64">
        <f>SUM(H356:H359)</f>
        <v>414744</v>
      </c>
      <c r="I360" s="75"/>
    </row>
    <row r="361" spans="1:9" ht="4.9000000000000004" customHeight="1" x14ac:dyDescent="0.2">
      <c r="A361" s="41"/>
      <c r="B361" s="41"/>
      <c r="C361" s="41"/>
      <c r="D361" s="42"/>
      <c r="E361" s="42"/>
      <c r="F361" s="42"/>
      <c r="G361" s="42"/>
      <c r="H361" s="42"/>
    </row>
    <row r="362" spans="1:9" ht="13.15" customHeight="1" x14ac:dyDescent="0.25">
      <c r="A362" s="62"/>
      <c r="B362" s="62"/>
      <c r="C362" s="67" t="s">
        <v>129</v>
      </c>
      <c r="D362" s="44"/>
      <c r="E362" s="44"/>
      <c r="F362" s="44"/>
      <c r="G362" s="44"/>
      <c r="H362" s="44"/>
    </row>
    <row r="363" spans="1:9" s="66" customFormat="1" ht="25.9" customHeight="1" x14ac:dyDescent="0.25">
      <c r="A363" s="70"/>
      <c r="B363" s="70" t="s">
        <v>326</v>
      </c>
      <c r="C363" s="70"/>
      <c r="D363" s="87">
        <v>173833</v>
      </c>
      <c r="E363" s="87">
        <v>173838.96</v>
      </c>
      <c r="F363" s="87">
        <v>173833</v>
      </c>
      <c r="G363" s="87">
        <v>188319.04</v>
      </c>
      <c r="H363" s="87">
        <v>304115</v>
      </c>
      <c r="I363" s="30"/>
    </row>
    <row r="364" spans="1:9" s="197" customFormat="1" ht="27" customHeight="1" x14ac:dyDescent="0.2">
      <c r="A364" s="198"/>
      <c r="B364" s="198" t="s">
        <v>327</v>
      </c>
      <c r="C364" s="198"/>
      <c r="D364" s="199">
        <v>0</v>
      </c>
      <c r="E364" s="199">
        <v>0</v>
      </c>
      <c r="F364" s="199">
        <v>0</v>
      </c>
      <c r="G364" s="199">
        <v>0</v>
      </c>
      <c r="H364" s="199">
        <v>31220</v>
      </c>
      <c r="I364" s="196"/>
    </row>
    <row r="365" spans="1:9" s="66" customFormat="1" ht="6.6" customHeight="1" x14ac:dyDescent="0.25">
      <c r="A365" s="70"/>
      <c r="B365" s="70"/>
      <c r="C365" s="70"/>
      <c r="D365" s="87"/>
      <c r="E365" s="87"/>
      <c r="F365" s="87"/>
      <c r="G365" s="87"/>
      <c r="H365" s="87"/>
      <c r="I365" s="30"/>
    </row>
    <row r="366" spans="1:9" s="59" customFormat="1" ht="24.6" customHeight="1" x14ac:dyDescent="0.2">
      <c r="A366" s="134"/>
      <c r="B366" s="134" t="s">
        <v>230</v>
      </c>
      <c r="C366" s="134"/>
      <c r="D366" s="200">
        <v>0</v>
      </c>
      <c r="E366" s="200">
        <v>0</v>
      </c>
      <c r="F366" s="200">
        <v>0</v>
      </c>
      <c r="G366" s="200">
        <v>0</v>
      </c>
      <c r="H366" s="200">
        <v>0</v>
      </c>
      <c r="I366" s="76"/>
    </row>
    <row r="367" spans="1:9" s="59" customFormat="1" ht="7.15" customHeight="1" x14ac:dyDescent="0.25">
      <c r="A367" s="41"/>
      <c r="B367" s="62"/>
      <c r="C367" s="62"/>
      <c r="D367" s="135"/>
      <c r="E367" s="135"/>
      <c r="F367" s="135"/>
      <c r="G367" s="135"/>
      <c r="H367" s="135"/>
      <c r="I367" s="76"/>
    </row>
    <row r="368" spans="1:9" ht="21" customHeight="1" x14ac:dyDescent="0.2">
      <c r="A368" s="41"/>
      <c r="B368" s="41" t="s">
        <v>150</v>
      </c>
      <c r="C368" s="41"/>
      <c r="D368" s="43">
        <v>7694</v>
      </c>
      <c r="E368" s="43">
        <v>5681.13</v>
      </c>
      <c r="F368" s="43">
        <v>9497</v>
      </c>
      <c r="G368" s="43">
        <v>3929.89</v>
      </c>
      <c r="H368" s="43">
        <v>6604</v>
      </c>
    </row>
    <row r="369" spans="1:9" ht="21" customHeight="1" x14ac:dyDescent="0.2">
      <c r="A369" s="41"/>
      <c r="B369" s="41" t="s">
        <v>186</v>
      </c>
      <c r="C369" s="41"/>
      <c r="D369" s="43">
        <v>14840</v>
      </c>
      <c r="E369" s="43">
        <v>14217.6</v>
      </c>
      <c r="F369" s="43">
        <v>14640</v>
      </c>
      <c r="G369" s="43">
        <v>14563.2</v>
      </c>
      <c r="H369" s="43">
        <v>16505</v>
      </c>
    </row>
    <row r="370" spans="1:9" ht="20.45" customHeight="1" x14ac:dyDescent="0.2">
      <c r="A370" s="41"/>
      <c r="B370" s="41" t="s">
        <v>200</v>
      </c>
      <c r="C370" s="41"/>
      <c r="D370" s="43">
        <v>4273</v>
      </c>
      <c r="E370" s="43">
        <v>2791.87</v>
      </c>
      <c r="F370" s="43">
        <v>5000</v>
      </c>
      <c r="G370" s="43">
        <v>3463.88</v>
      </c>
      <c r="H370" s="43">
        <v>6500</v>
      </c>
    </row>
    <row r="371" spans="1:9" ht="20.45" customHeight="1" x14ac:dyDescent="0.2">
      <c r="A371" s="62"/>
      <c r="B371" s="62" t="s">
        <v>185</v>
      </c>
      <c r="C371" s="62"/>
      <c r="D371" s="44">
        <v>11891</v>
      </c>
      <c r="E371" s="44">
        <v>11306.4</v>
      </c>
      <c r="F371" s="44">
        <v>11731</v>
      </c>
      <c r="G371" s="44">
        <v>11555.8</v>
      </c>
      <c r="H371" s="44">
        <v>12761</v>
      </c>
    </row>
    <row r="372" spans="1:9" ht="18" customHeight="1" x14ac:dyDescent="0.25">
      <c r="A372" s="62"/>
      <c r="B372" s="67" t="s">
        <v>151</v>
      </c>
      <c r="C372" s="67"/>
      <c r="D372" s="69">
        <v>3870</v>
      </c>
      <c r="E372" s="69">
        <v>3400.2</v>
      </c>
      <c r="F372" s="69">
        <v>4087</v>
      </c>
      <c r="G372" s="69">
        <v>3351.18</v>
      </c>
      <c r="H372" s="69">
        <v>4237</v>
      </c>
    </row>
    <row r="373" spans="1:9" ht="18" customHeight="1" x14ac:dyDescent="0.25">
      <c r="A373" s="67"/>
      <c r="B373" s="68" t="s">
        <v>142</v>
      </c>
      <c r="C373" s="67"/>
      <c r="D373" s="69">
        <v>11090</v>
      </c>
      <c r="E373" s="69">
        <v>9637.4500000000007</v>
      </c>
      <c r="F373" s="69">
        <v>10326</v>
      </c>
      <c r="G373" s="69">
        <v>10235.620000000001</v>
      </c>
      <c r="H373" s="69">
        <v>10912</v>
      </c>
    </row>
    <row r="374" spans="1:9" ht="8.25" customHeight="1" x14ac:dyDescent="0.2">
      <c r="A374" s="62"/>
      <c r="B374" s="62"/>
      <c r="C374" s="62"/>
      <c r="D374" s="44"/>
      <c r="E374" s="44"/>
      <c r="F374" s="44"/>
      <c r="G374" s="44"/>
      <c r="H374" s="44"/>
    </row>
    <row r="375" spans="1:9" s="66" customFormat="1" ht="20.25" customHeight="1" x14ac:dyDescent="0.25">
      <c r="A375" s="70"/>
      <c r="B375" s="70"/>
      <c r="C375" s="70" t="s">
        <v>197</v>
      </c>
      <c r="D375" s="71">
        <f>SUM(D368:D374)</f>
        <v>53658</v>
      </c>
      <c r="E375" s="71">
        <f>SUM(E368:E374)</f>
        <v>47034.649999999994</v>
      </c>
      <c r="F375" s="71">
        <f>SUM(F368:F374)</f>
        <v>55281</v>
      </c>
      <c r="G375" s="71">
        <f>SUM(G368:G374)</f>
        <v>47099.570000000007</v>
      </c>
      <c r="H375" s="71">
        <f>SUM(H368:H374)</f>
        <v>57519</v>
      </c>
      <c r="I375" s="30"/>
    </row>
    <row r="376" spans="1:9" ht="4.9000000000000004" customHeight="1" x14ac:dyDescent="0.25">
      <c r="A376" s="62"/>
      <c r="B376" s="62"/>
      <c r="C376" s="62"/>
      <c r="D376" s="69"/>
      <c r="E376" s="69"/>
      <c r="F376" s="69"/>
      <c r="G376" s="69"/>
      <c r="H376" s="69"/>
    </row>
    <row r="377" spans="1:9" ht="18.600000000000001" customHeight="1" x14ac:dyDescent="0.2">
      <c r="A377" s="41"/>
      <c r="B377" s="41" t="s">
        <v>286</v>
      </c>
      <c r="C377" s="41"/>
      <c r="D377" s="43">
        <v>14000</v>
      </c>
      <c r="E377" s="43">
        <v>52.35</v>
      </c>
      <c r="F377" s="43">
        <v>0</v>
      </c>
      <c r="G377" s="43">
        <v>0</v>
      </c>
      <c r="H377" s="43">
        <v>0</v>
      </c>
    </row>
    <row r="378" spans="1:9" ht="21" customHeight="1" x14ac:dyDescent="0.2">
      <c r="A378" s="41"/>
      <c r="B378" s="41" t="s">
        <v>270</v>
      </c>
      <c r="C378" s="41"/>
      <c r="D378" s="43">
        <v>0</v>
      </c>
      <c r="E378" s="43">
        <v>469.91</v>
      </c>
      <c r="F378" s="43">
        <v>0</v>
      </c>
      <c r="G378" s="43">
        <v>1125.58</v>
      </c>
      <c r="H378" s="43">
        <v>0</v>
      </c>
    </row>
    <row r="379" spans="1:9" ht="21" customHeight="1" x14ac:dyDescent="0.2">
      <c r="A379" s="41"/>
      <c r="B379" s="41" t="s">
        <v>214</v>
      </c>
      <c r="C379" s="41"/>
      <c r="D379" s="43">
        <v>100</v>
      </c>
      <c r="E379" s="43">
        <v>0</v>
      </c>
      <c r="F379" s="43">
        <v>0</v>
      </c>
      <c r="G379" s="43">
        <v>0</v>
      </c>
      <c r="H379" s="43">
        <v>0</v>
      </c>
    </row>
    <row r="380" spans="1:9" ht="21" customHeight="1" x14ac:dyDescent="0.2">
      <c r="A380" s="41"/>
      <c r="B380" s="41" t="s">
        <v>213</v>
      </c>
      <c r="C380" s="41"/>
      <c r="D380" s="43">
        <v>334</v>
      </c>
      <c r="E380" s="43">
        <v>0</v>
      </c>
      <c r="F380" s="43">
        <v>334</v>
      </c>
      <c r="G380" s="43">
        <v>1455.35</v>
      </c>
      <c r="H380" s="43">
        <v>390</v>
      </c>
    </row>
    <row r="381" spans="1:9" s="59" customFormat="1" ht="20.45" customHeight="1" x14ac:dyDescent="0.2">
      <c r="A381" s="41"/>
      <c r="B381" s="41" t="s">
        <v>198</v>
      </c>
      <c r="C381" s="41"/>
      <c r="D381" s="60">
        <v>3000</v>
      </c>
      <c r="E381" s="60">
        <v>857.25</v>
      </c>
      <c r="F381" s="60">
        <v>2000</v>
      </c>
      <c r="G381" s="60">
        <v>5448.5</v>
      </c>
      <c r="H381" s="60">
        <v>1000</v>
      </c>
      <c r="I381" s="76"/>
    </row>
    <row r="382" spans="1:9" ht="20.45" customHeight="1" x14ac:dyDescent="0.2">
      <c r="A382" s="41"/>
      <c r="B382" s="41" t="s">
        <v>231</v>
      </c>
      <c r="C382" s="41"/>
      <c r="D382" s="43">
        <v>1450</v>
      </c>
      <c r="E382" s="43">
        <v>-356.3</v>
      </c>
      <c r="F382" s="43">
        <v>750</v>
      </c>
      <c r="G382" s="43">
        <v>170.16</v>
      </c>
      <c r="H382" s="43">
        <v>450</v>
      </c>
    </row>
    <row r="383" spans="1:9" ht="18" customHeight="1" x14ac:dyDescent="0.2">
      <c r="A383" s="139"/>
      <c r="B383" s="41"/>
      <c r="C383" s="124" t="s">
        <v>232</v>
      </c>
      <c r="D383" s="44">
        <v>300</v>
      </c>
      <c r="E383" s="44">
        <v>0</v>
      </c>
      <c r="F383" s="44">
        <v>300</v>
      </c>
      <c r="G383" s="44">
        <v>0</v>
      </c>
      <c r="H383" s="44">
        <v>50</v>
      </c>
    </row>
    <row r="384" spans="1:9" s="65" customFormat="1" ht="21" customHeight="1" x14ac:dyDescent="0.25">
      <c r="A384" s="80" t="s">
        <v>137</v>
      </c>
      <c r="B384" s="86"/>
      <c r="C384" s="86"/>
      <c r="D384" s="87">
        <f>SUM(D363,D366,D375,D377:D383)</f>
        <v>246675</v>
      </c>
      <c r="E384" s="87">
        <f>SUM(E363,E366,E375,E377:E383)</f>
        <v>221896.82</v>
      </c>
      <c r="F384" s="87">
        <f>SUM(F363,F366,F375,F377:F383)</f>
        <v>232498</v>
      </c>
      <c r="G384" s="87">
        <f>SUM(G363,G366,G375,G377:G383)</f>
        <v>243618.2</v>
      </c>
      <c r="H384" s="87">
        <f>SUM(H363,H364,H366,H375,H377:H383)</f>
        <v>394744</v>
      </c>
      <c r="I384" s="75"/>
    </row>
    <row r="385" spans="1:9" s="142" customFormat="1" ht="19.149999999999999" customHeight="1" x14ac:dyDescent="0.2">
      <c r="A385" s="140"/>
      <c r="B385" s="140"/>
      <c r="C385" s="140" t="s">
        <v>298</v>
      </c>
      <c r="D385" s="143">
        <v>20000</v>
      </c>
      <c r="E385" s="143">
        <v>50000</v>
      </c>
      <c r="F385" s="143">
        <v>35000</v>
      </c>
      <c r="G385" s="143">
        <v>55000</v>
      </c>
      <c r="H385" s="143">
        <v>20000</v>
      </c>
      <c r="I385" s="141"/>
    </row>
    <row r="386" spans="1:9" s="81" customFormat="1" ht="4.1500000000000004" customHeight="1" thickBot="1" x14ac:dyDescent="0.3">
      <c r="A386" s="138"/>
      <c r="B386" s="80"/>
      <c r="C386" s="80"/>
      <c r="D386" s="79"/>
      <c r="E386" s="79"/>
      <c r="F386" s="79"/>
      <c r="G386" s="79"/>
      <c r="H386" s="79"/>
      <c r="I386" s="75"/>
    </row>
    <row r="387" spans="1:9" s="66" customFormat="1" ht="21.75" customHeight="1" thickBot="1" x14ac:dyDescent="0.3">
      <c r="A387" s="159"/>
      <c r="B387" s="146" t="s">
        <v>130</v>
      </c>
      <c r="C387" s="146"/>
      <c r="D387" s="145">
        <f>SUM(D384,D385)</f>
        <v>266675</v>
      </c>
      <c r="E387" s="145">
        <f>SUM(E384,E385)</f>
        <v>271896.82</v>
      </c>
      <c r="F387" s="145">
        <f>SUM(F384,F385)</f>
        <v>267498</v>
      </c>
      <c r="G387" s="145">
        <f>SUM(G384,G385)</f>
        <v>298618.2</v>
      </c>
      <c r="H387" s="145">
        <f>SUM(H384,H385)</f>
        <v>414744</v>
      </c>
      <c r="I387" s="30"/>
    </row>
    <row r="388" spans="1:9" s="66" customFormat="1" ht="22.5" customHeight="1" thickBot="1" x14ac:dyDescent="0.3">
      <c r="A388" s="144"/>
      <c r="B388" s="146" t="s">
        <v>128</v>
      </c>
      <c r="C388" s="146"/>
      <c r="D388" s="145">
        <f>SUM(D360)</f>
        <v>266675</v>
      </c>
      <c r="E388" s="145">
        <f>SUM(E360)</f>
        <v>277204.53999999998</v>
      </c>
      <c r="F388" s="145">
        <f>SUM(F360)</f>
        <v>267498</v>
      </c>
      <c r="G388" s="145">
        <f>SUM(G360)</f>
        <v>304199.25</v>
      </c>
      <c r="H388" s="145">
        <f>SUM(H360)</f>
        <v>414744</v>
      </c>
      <c r="I388" s="30"/>
    </row>
    <row r="389" spans="1:9" s="66" customFormat="1" ht="19.899999999999999" customHeight="1" thickBot="1" x14ac:dyDescent="0.3">
      <c r="A389" s="144"/>
      <c r="B389" s="146" t="s">
        <v>141</v>
      </c>
      <c r="C389" s="146"/>
      <c r="D389" s="160">
        <f>SUM(D388-D387)</f>
        <v>0</v>
      </c>
      <c r="E389" s="160">
        <f>SUM(E388-E387)</f>
        <v>5307.7199999999721</v>
      </c>
      <c r="F389" s="160">
        <f>SUM(F388-F387)</f>
        <v>0</v>
      </c>
      <c r="G389" s="160">
        <f>SUM(G388-G387)</f>
        <v>5581.0499999999884</v>
      </c>
      <c r="H389" s="160">
        <f>SUM(H388-H387)</f>
        <v>0</v>
      </c>
      <c r="I389" s="30"/>
    </row>
    <row r="390" spans="1:9" s="65" customFormat="1" ht="24.6" customHeight="1" x14ac:dyDescent="0.25">
      <c r="A390" s="99"/>
      <c r="B390" s="98"/>
      <c r="C390" s="98"/>
      <c r="D390" s="100"/>
      <c r="E390" s="100"/>
      <c r="F390" s="100"/>
      <c r="G390" s="100"/>
      <c r="H390" s="100"/>
      <c r="I390" s="75"/>
    </row>
    <row r="391" spans="1:9" s="65" customFormat="1" ht="20.25" customHeight="1" x14ac:dyDescent="0.25">
      <c r="A391" s="99"/>
      <c r="B391" s="98"/>
      <c r="C391" s="98"/>
      <c r="D391" s="100"/>
      <c r="E391" s="100"/>
      <c r="F391" s="100"/>
      <c r="G391" s="100"/>
      <c r="H391" s="100"/>
      <c r="I391" s="75"/>
    </row>
    <row r="392" spans="1:9" s="65" customFormat="1" ht="20.25" customHeight="1" x14ac:dyDescent="0.25">
      <c r="A392" s="99"/>
      <c r="B392" s="98"/>
      <c r="C392" s="98"/>
      <c r="D392" s="100"/>
      <c r="E392" s="100"/>
      <c r="F392" s="100"/>
      <c r="G392" s="100"/>
      <c r="H392" s="100"/>
      <c r="I392" s="75"/>
    </row>
    <row r="393" spans="1:9" s="65" customFormat="1" ht="20.25" customHeight="1" x14ac:dyDescent="0.25">
      <c r="A393" s="99"/>
      <c r="B393" s="98"/>
      <c r="C393" s="98"/>
      <c r="D393" s="100"/>
      <c r="E393" s="100"/>
      <c r="F393" s="100"/>
      <c r="G393" s="100"/>
      <c r="H393" s="100"/>
      <c r="I393" s="75"/>
    </row>
    <row r="394" spans="1:9" s="65" customFormat="1" ht="20.25" customHeight="1" x14ac:dyDescent="0.25">
      <c r="A394" s="99"/>
      <c r="B394" s="98"/>
      <c r="C394" s="98"/>
      <c r="D394" s="100"/>
      <c r="E394" s="100"/>
      <c r="F394" s="100"/>
      <c r="G394" s="100"/>
      <c r="H394" s="100"/>
      <c r="I394" s="75"/>
    </row>
    <row r="395" spans="1:9" s="65" customFormat="1" ht="20.25" customHeight="1" x14ac:dyDescent="0.25">
      <c r="A395" s="99"/>
      <c r="B395" s="98"/>
      <c r="C395" s="98"/>
      <c r="D395" s="100"/>
      <c r="E395" s="100"/>
      <c r="F395" s="100"/>
      <c r="G395" s="100"/>
      <c r="H395" s="100"/>
      <c r="I395" s="75"/>
    </row>
    <row r="396" spans="1:9" s="65" customFormat="1" ht="20.25" customHeight="1" x14ac:dyDescent="0.25">
      <c r="A396" s="99"/>
      <c r="B396" s="98"/>
      <c r="C396" s="98"/>
      <c r="D396" s="100"/>
      <c r="E396" s="100"/>
      <c r="F396" s="100"/>
      <c r="G396" s="100"/>
      <c r="H396" s="100"/>
      <c r="I396" s="75"/>
    </row>
    <row r="397" spans="1:9" s="65" customFormat="1" ht="20.25" customHeight="1" x14ac:dyDescent="0.25">
      <c r="A397" s="99"/>
      <c r="B397" s="98"/>
      <c r="C397" s="98"/>
      <c r="D397" s="100"/>
      <c r="E397" s="100"/>
      <c r="F397" s="100"/>
      <c r="G397" s="100"/>
      <c r="H397" s="100"/>
      <c r="I397" s="75"/>
    </row>
    <row r="398" spans="1:9" s="119" customFormat="1" ht="26.25" customHeight="1" x14ac:dyDescent="0.25">
      <c r="A398" s="118"/>
      <c r="B398" s="118"/>
      <c r="C398" s="118"/>
      <c r="D398" s="117"/>
      <c r="E398" s="117"/>
      <c r="F398" s="117"/>
      <c r="G398" s="117"/>
      <c r="H398" s="117"/>
      <c r="I398" s="77"/>
    </row>
    <row r="399" spans="1:9" s="119" customFormat="1" ht="26.25" customHeight="1" x14ac:dyDescent="0.25">
      <c r="A399" s="118"/>
      <c r="B399" s="118"/>
      <c r="C399" s="118"/>
      <c r="D399" s="117"/>
      <c r="E399" s="117"/>
      <c r="F399" s="117"/>
      <c r="G399" s="117"/>
      <c r="H399" s="117"/>
      <c r="I399" s="77"/>
    </row>
    <row r="400" spans="1:9" s="119" customFormat="1" ht="19.5" customHeight="1" x14ac:dyDescent="0.25">
      <c r="A400" s="118"/>
      <c r="B400" s="118"/>
      <c r="C400" s="118"/>
      <c r="D400" s="117"/>
      <c r="E400" s="117"/>
      <c r="F400" s="117"/>
      <c r="G400" s="117"/>
      <c r="H400" s="117"/>
      <c r="I400" s="77"/>
    </row>
  </sheetData>
  <printOptions gridLines="1"/>
  <pageMargins left="0.15" right="0.15" top="0.75" bottom="0.5" header="0.3" footer="0.3"/>
  <pageSetup orientation="portrait" r:id="rId1"/>
  <headerFooter>
    <oddHeader>&amp;CBorough of Freemansburg - 2022 Final Budget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FINAL budget</vt:lpstr>
      <vt:lpstr>'2022 FINAL budget'!Print_Area</vt:lpstr>
      <vt:lpstr>'2022 FINAL budget'!Print_Titles</vt:lpstr>
    </vt:vector>
  </TitlesOfParts>
  <Company>Borough of Freemansburg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dross</dc:creator>
  <cp:lastModifiedBy>Kristi</cp:lastModifiedBy>
  <cp:lastPrinted>2022-02-11T16:55:05Z</cp:lastPrinted>
  <dcterms:created xsi:type="dcterms:W3CDTF">2007-09-11T12:22:36Z</dcterms:created>
  <dcterms:modified xsi:type="dcterms:W3CDTF">2022-03-21T16:06:07Z</dcterms:modified>
</cp:coreProperties>
</file>